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Krenn\Documents\statikprogramm@klh.at\Statik (vormals Dropbox)\bemKLH_FAQ\FAQ_RFEM-Import\"/>
    </mc:Choice>
  </mc:AlternateContent>
  <xr:revisionPtr revIDLastSave="0" documentId="8_{3EAC9227-6DF8-44B0-B713-B7539B41A594}" xr6:coauthVersionLast="45" xr6:coauthVersionMax="45" xr10:uidLastSave="{00000000-0000-0000-0000-000000000000}"/>
  <bookViews>
    <workbookView xWindow="-120" yWindow="-120" windowWidth="25440" windowHeight="15390" tabRatio="889" xr2:uid="{00000000-000D-0000-FFFF-FFFF00000000}"/>
  </bookViews>
  <sheets>
    <sheet name="RFEM Import" sheetId="3" r:id="rId1"/>
    <sheet name="PlattenBild" sheetId="4" state="hidden" r:id="rId2"/>
  </sheets>
  <definedNames>
    <definedName name="_xlnm._FilterDatabase" localSheetId="0" hidden="1">'RFEM Import'!#REF!</definedName>
    <definedName name="BBild">'RFEM Import'!$W$8</definedName>
    <definedName name="Bild2">INDIRECT(BBild)</definedName>
    <definedName name="DL">'RFEM Import'!$I$16:$I$46</definedName>
    <definedName name="DQ">'RFEM Import'!$I$2:$I$15</definedName>
    <definedName name="_xlnm.Print_Area" localSheetId="0">'RFEM Import'!$A$1:$E$28</definedName>
    <definedName name="list2">'RFEM Import'!$J$2:$J$46</definedName>
    <definedName name="Platte1">PlattenBild!$B$1</definedName>
    <definedName name="Platte10">PlattenBild!$B$10</definedName>
    <definedName name="Platte11">PlattenBild!$B$11</definedName>
    <definedName name="Platte12">PlattenBild!$B$12</definedName>
    <definedName name="Platte13">PlattenBild!$B$13</definedName>
    <definedName name="Platte14">PlattenBild!$B$14</definedName>
    <definedName name="Platte15">PlattenBild!$B$15</definedName>
    <definedName name="Platte16">PlattenBild!$B$16</definedName>
    <definedName name="Platte17">PlattenBild!$B$17</definedName>
    <definedName name="Platte18">PlattenBild!$B$18</definedName>
    <definedName name="Platte19">PlattenBild!$B$19</definedName>
    <definedName name="Platte2">PlattenBild!$B$2</definedName>
    <definedName name="Platte20">PlattenBild!$B$20</definedName>
    <definedName name="Platte21">PlattenBild!$B$21</definedName>
    <definedName name="Platte22">PlattenBild!$B$22</definedName>
    <definedName name="Platte23">PlattenBild!$B$23</definedName>
    <definedName name="Platte24">PlattenBild!$B$24</definedName>
    <definedName name="Platte25">PlattenBild!$B$25</definedName>
    <definedName name="Platte26">PlattenBild!$B$26</definedName>
    <definedName name="Platte27">PlattenBild!$B$27</definedName>
    <definedName name="Platte28">PlattenBild!$B$28</definedName>
    <definedName name="Platte29">PlattenBild!$B$29</definedName>
    <definedName name="Platte3">PlattenBild!$B$3</definedName>
    <definedName name="Platte30">PlattenBild!$B$30</definedName>
    <definedName name="Platte31">PlattenBild!$B$31</definedName>
    <definedName name="Platte32">PlattenBild!$B$32</definedName>
    <definedName name="Platte33">PlattenBild!$B$33</definedName>
    <definedName name="Platte34">PlattenBild!$B$34</definedName>
    <definedName name="Platte35">PlattenBild!$B$35</definedName>
    <definedName name="Platte36">PlattenBild!$B$36</definedName>
    <definedName name="Platte37">PlattenBild!$B$37</definedName>
    <definedName name="Platte38">PlattenBild!$B$38</definedName>
    <definedName name="Platte39">PlattenBild!$B$39</definedName>
    <definedName name="Platte4">PlattenBild!$B$4</definedName>
    <definedName name="Platte40">PlattenBild!$B$40</definedName>
    <definedName name="Platte41">PlattenBild!$B$41</definedName>
    <definedName name="Platte42">PlattenBild!$B$42</definedName>
    <definedName name="Platte43">PlattenBild!$B$43</definedName>
    <definedName name="Platte44">PlattenBild!$B$44</definedName>
    <definedName name="Platte45">PlattenBild!$B$45</definedName>
    <definedName name="Platte5">PlattenBild!$B$5</definedName>
    <definedName name="Platte6">PlattenBild!$B$6</definedName>
    <definedName name="Platte7">PlattenBild!$B$7</definedName>
    <definedName name="Platte8">PlattenBild!$B$8</definedName>
    <definedName name="Platte9">PlattenBild!$B$9</definedName>
    <definedName name="Plattentyp">'RFEM Import'!$W$2:$W$3</definedName>
    <definedName name="unit">'RFEM Import'!$W$15</definedName>
    <definedName name="valid">'RFEM Import'!$Y$4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5" i="3" l="1"/>
  <c r="C2" i="3" l="1"/>
  <c r="X5" i="3"/>
  <c r="C3" i="3"/>
  <c r="C4" i="3"/>
  <c r="C5" i="3"/>
  <c r="C6" i="3"/>
  <c r="C7" i="3"/>
  <c r="W4" i="3"/>
  <c r="Y4" i="3" s="1"/>
  <c r="B20" i="3" l="1"/>
  <c r="B15" i="3"/>
  <c r="B2" i="3"/>
  <c r="B12" i="3"/>
  <c r="B7" i="3"/>
  <c r="B10" i="3"/>
  <c r="B5" i="3"/>
  <c r="B18" i="3"/>
  <c r="E14" i="3"/>
  <c r="W8" i="3"/>
  <c r="W10" i="3" l="1"/>
  <c r="W9" i="3" l="1"/>
  <c r="C28" i="3"/>
  <c r="C20" i="3"/>
  <c r="C12" i="3"/>
  <c r="C24" i="3"/>
  <c r="C23" i="3"/>
  <c r="C15" i="3"/>
  <c r="C25" i="3"/>
  <c r="C10" i="3"/>
  <c r="C16" i="3"/>
  <c r="C26" i="3"/>
  <c r="C18" i="3"/>
  <c r="C19" i="3"/>
  <c r="C11" i="3"/>
  <c r="C17" i="3"/>
  <c r="C27" i="3"/>
</calcChain>
</file>

<file path=xl/sharedStrings.xml><?xml version="1.0" encoding="utf-8"?>
<sst xmlns="http://schemas.openxmlformats.org/spreadsheetml/2006/main" count="281" uniqueCount="145">
  <si>
    <t>ID</t>
  </si>
  <si>
    <t>Platte</t>
  </si>
  <si>
    <t>D_11</t>
  </si>
  <si>
    <t>D_22</t>
  </si>
  <si>
    <t>D_33</t>
  </si>
  <si>
    <t>D_44</t>
  </si>
  <si>
    <t>D_55</t>
  </si>
  <si>
    <t>d_66</t>
  </si>
  <si>
    <t>d_77</t>
  </si>
  <si>
    <t>d_88</t>
  </si>
  <si>
    <t>KLH 3s 60 DQ</t>
  </si>
  <si>
    <t>KLH 3s 70 DQ</t>
  </si>
  <si>
    <t>KLH 3s 80 DQ</t>
  </si>
  <si>
    <t>KLH 3s 90 DQ</t>
  </si>
  <si>
    <t>KLH 3s 100 DQ</t>
  </si>
  <si>
    <t>KLH 3s 110 DQ</t>
  </si>
  <si>
    <t>KLH 3s 120 DQ</t>
  </si>
  <si>
    <t>KLH 5s 100 DQ</t>
  </si>
  <si>
    <t>KLH 5s 110 DQ</t>
  </si>
  <si>
    <t>KLH 5s 120 DQ</t>
  </si>
  <si>
    <t>KLH 5s 130 DQ</t>
  </si>
  <si>
    <t>KLH 5s 140 DQ</t>
  </si>
  <si>
    <t>KLH 5s 150 DQ</t>
  </si>
  <si>
    <t>KLH 5s 160 DQ</t>
  </si>
  <si>
    <t>KLH 3s 60 DL</t>
  </si>
  <si>
    <t>KLH 3s 70 DL</t>
  </si>
  <si>
    <t>KLH 3s 80 DL</t>
  </si>
  <si>
    <t>KLH 3s 90 DL</t>
  </si>
  <si>
    <t>KLH 3s 100 DL</t>
  </si>
  <si>
    <t>KLH 3s 110 DL</t>
  </si>
  <si>
    <t>KLH 3s 120 DL</t>
  </si>
  <si>
    <t>KLH 5s 100 DL</t>
  </si>
  <si>
    <t>KLH 5s 110 DL</t>
  </si>
  <si>
    <t>KLH 5s 120 DL</t>
  </si>
  <si>
    <t>KLH 5s 130 DL</t>
  </si>
  <si>
    <t>KLH 5s 140 DL</t>
  </si>
  <si>
    <t>KLH 5s 150 DL</t>
  </si>
  <si>
    <t>KLH 5s 160 DL</t>
  </si>
  <si>
    <t>KLH 5ss 160 DL</t>
  </si>
  <si>
    <t>KLH 5s 170 DL</t>
  </si>
  <si>
    <t>KLH 5s 180 DL</t>
  </si>
  <si>
    <t>KLH 5s 190 DL</t>
  </si>
  <si>
    <t>KLH 5s 200 DL</t>
  </si>
  <si>
    <t>KLH 7s 200 DL</t>
  </si>
  <si>
    <t>KLH 7s 220 DL</t>
  </si>
  <si>
    <t>KLH 7s 240 DL</t>
  </si>
  <si>
    <t>KLH 7ss 200 DL</t>
  </si>
  <si>
    <t>KLH 7ss 220 DL</t>
  </si>
  <si>
    <t>KLH 7ss 240 DL</t>
  </si>
  <si>
    <t>KLH 7ss 260 DL</t>
  </si>
  <si>
    <t>KLH 7ss 280 DL</t>
  </si>
  <si>
    <t>KLH 8ss 300 DL</t>
  </si>
  <si>
    <t>KLH 8ss 320 DL</t>
  </si>
  <si>
    <t>Aufbau_Standard</t>
  </si>
  <si>
    <t>Plattentyp</t>
  </si>
  <si>
    <t>DQ</t>
  </si>
  <si>
    <t>DL</t>
  </si>
  <si>
    <t>KLH 7s 180 DL</t>
  </si>
  <si>
    <t>KLH 7ss 180 DL</t>
  </si>
  <si>
    <t>kN/m&gt;lbf/ft</t>
  </si>
  <si>
    <t>Stifness Matrix Elements (Bending and Torsion)</t>
  </si>
  <si>
    <t>Stifness Matrix Elements (Shear)</t>
  </si>
  <si>
    <t>Stifness Matrix Elements (Membrane)</t>
  </si>
  <si>
    <t>Plattentyp Alle</t>
  </si>
  <si>
    <t>Stifness Matrix Elements (Eccentric Effects)</t>
  </si>
  <si>
    <t>Bild KLH</t>
  </si>
  <si>
    <t>Platte1</t>
  </si>
  <si>
    <t>Platte2</t>
  </si>
  <si>
    <t>Platte3</t>
  </si>
  <si>
    <t>Platte4</t>
  </si>
  <si>
    <t>Platte5</t>
  </si>
  <si>
    <t>Platte6</t>
  </si>
  <si>
    <t>Platte7</t>
  </si>
  <si>
    <t>Platte8</t>
  </si>
  <si>
    <t>Platte9</t>
  </si>
  <si>
    <t>Platte10</t>
  </si>
  <si>
    <t>Platte11</t>
  </si>
  <si>
    <t>Platte12</t>
  </si>
  <si>
    <t>Platte13</t>
  </si>
  <si>
    <t>Platte14</t>
  </si>
  <si>
    <t>Platte15</t>
  </si>
  <si>
    <t>Platte16</t>
  </si>
  <si>
    <t>Platte17</t>
  </si>
  <si>
    <t>Platte18</t>
  </si>
  <si>
    <t>Platte19</t>
  </si>
  <si>
    <t>Platte20</t>
  </si>
  <si>
    <t>Platte21</t>
  </si>
  <si>
    <t>Platte22</t>
  </si>
  <si>
    <t>Platte23</t>
  </si>
  <si>
    <t>Platte24</t>
  </si>
  <si>
    <t>Platte25</t>
  </si>
  <si>
    <t>Platte26</t>
  </si>
  <si>
    <t>Platte27</t>
  </si>
  <si>
    <t>Platte28</t>
  </si>
  <si>
    <t>Platte29</t>
  </si>
  <si>
    <t>Platte30</t>
  </si>
  <si>
    <t>Platte31</t>
  </si>
  <si>
    <t>Platte32</t>
  </si>
  <si>
    <t>Platte33</t>
  </si>
  <si>
    <t>Platte34</t>
  </si>
  <si>
    <t>Platte35</t>
  </si>
  <si>
    <t>Platte36</t>
  </si>
  <si>
    <t>Platte37</t>
  </si>
  <si>
    <t>Platte38</t>
  </si>
  <si>
    <t>Platte39</t>
  </si>
  <si>
    <t>Platte40</t>
  </si>
  <si>
    <t>Platte41</t>
  </si>
  <si>
    <t>Platte42</t>
  </si>
  <si>
    <t>Platte43</t>
  </si>
  <si>
    <t>Platte44</t>
  </si>
  <si>
    <t>Platte45</t>
  </si>
  <si>
    <t>IMPORT FILE</t>
  </si>
  <si>
    <t>unit system</t>
  </si>
  <si>
    <t>panel type</t>
  </si>
  <si>
    <t>DQ (TT) – typically walls</t>
  </si>
  <si>
    <t>DL (TL) – typically slabs/roofs</t>
  </si>
  <si>
    <t>SI-US Conversion</t>
  </si>
  <si>
    <t>Row</t>
  </si>
  <si>
    <t>Unit system</t>
  </si>
  <si>
    <t>Stiffness properties for the modelling of KLH-elements as orthotropic, shear-flexible plate using Dlubal RFEM</t>
  </si>
  <si>
    <r>
      <t>D</t>
    </r>
    <r>
      <rPr>
        <vertAlign val="subscript"/>
        <sz val="11"/>
        <color theme="1" tint="0.499984740745262"/>
        <rFont val="Amasis MT Pro"/>
        <family val="1"/>
      </rPr>
      <t>12</t>
    </r>
    <r>
      <rPr>
        <sz val="11"/>
        <color theme="1"/>
        <rFont val="Calibri"/>
        <family val="2"/>
        <scheme val="minor"/>
      </rPr>
      <t/>
    </r>
  </si>
  <si>
    <r>
      <t>D</t>
    </r>
    <r>
      <rPr>
        <vertAlign val="subscript"/>
        <sz val="11"/>
        <color theme="1" tint="0.499984740745262"/>
        <rFont val="Amasis MT Pro"/>
        <family val="1"/>
      </rPr>
      <t>13</t>
    </r>
    <r>
      <rPr>
        <sz val="11"/>
        <color theme="1"/>
        <rFont val="Calibri"/>
        <family val="2"/>
        <scheme val="minor"/>
      </rPr>
      <t/>
    </r>
  </si>
  <si>
    <r>
      <t>kNm&gt;lbf·in.</t>
    </r>
    <r>
      <rPr>
        <vertAlign val="superscript"/>
        <sz val="11"/>
        <color theme="1"/>
        <rFont val="Amasis MT Pro"/>
        <family val="1"/>
      </rPr>
      <t>2</t>
    </r>
    <r>
      <rPr>
        <sz val="11"/>
        <color theme="1"/>
        <rFont val="Amasis MT Pro"/>
        <family val="1"/>
      </rPr>
      <t>/ft</t>
    </r>
  </si>
  <si>
    <r>
      <t>D</t>
    </r>
    <r>
      <rPr>
        <vertAlign val="subscript"/>
        <sz val="11"/>
        <color theme="1" tint="0.499984740745262"/>
        <rFont val="Amasis MT Pro"/>
        <family val="1"/>
      </rPr>
      <t>23</t>
    </r>
  </si>
  <si>
    <r>
      <t>D</t>
    </r>
    <r>
      <rPr>
        <vertAlign val="subscript"/>
        <sz val="11"/>
        <color theme="1" tint="0.499984740745262"/>
        <rFont val="Amasis MT Pro"/>
        <family val="1"/>
      </rPr>
      <t>45</t>
    </r>
  </si>
  <si>
    <r>
      <t>D</t>
    </r>
    <r>
      <rPr>
        <vertAlign val="subscript"/>
        <sz val="11"/>
        <color theme="1" tint="0.499984740745262"/>
        <rFont val="Amasis MT Pro"/>
        <family val="1"/>
      </rPr>
      <t>67</t>
    </r>
  </si>
  <si>
    <r>
      <t>D</t>
    </r>
    <r>
      <rPr>
        <vertAlign val="subscript"/>
        <sz val="11"/>
        <color theme="1" tint="0.499984740745262"/>
        <rFont val="Amasis MT Pro"/>
        <family val="1"/>
      </rPr>
      <t>68</t>
    </r>
    <r>
      <rPr>
        <sz val="11"/>
        <color theme="1"/>
        <rFont val="Calibri"/>
        <family val="2"/>
        <scheme val="minor"/>
      </rPr>
      <t/>
    </r>
  </si>
  <si>
    <r>
      <t>D</t>
    </r>
    <r>
      <rPr>
        <vertAlign val="subscript"/>
        <sz val="11"/>
        <color theme="1" tint="0.499984740745262"/>
        <rFont val="Amasis MT Pro"/>
        <family val="1"/>
      </rPr>
      <t>78</t>
    </r>
    <r>
      <rPr>
        <sz val="11"/>
        <color theme="1"/>
        <rFont val="Calibri"/>
        <family val="2"/>
        <scheme val="minor"/>
      </rPr>
      <t/>
    </r>
  </si>
  <si>
    <r>
      <t>D</t>
    </r>
    <r>
      <rPr>
        <vertAlign val="subscript"/>
        <sz val="11"/>
        <color theme="1" tint="0.499984740745262"/>
        <rFont val="Amasis MT Pro"/>
        <family val="1"/>
      </rPr>
      <t>16</t>
    </r>
  </si>
  <si>
    <r>
      <t>D</t>
    </r>
    <r>
      <rPr>
        <vertAlign val="subscript"/>
        <sz val="11"/>
        <color theme="1" tint="0.499984740745262"/>
        <rFont val="Amasis MT Pro"/>
        <family val="1"/>
      </rPr>
      <t>17</t>
    </r>
    <r>
      <rPr>
        <sz val="11"/>
        <color theme="1"/>
        <rFont val="Calibri"/>
        <family val="2"/>
        <scheme val="minor"/>
      </rPr>
      <t/>
    </r>
  </si>
  <si>
    <r>
      <t>D</t>
    </r>
    <r>
      <rPr>
        <vertAlign val="subscript"/>
        <sz val="11"/>
        <color theme="1" tint="0.499984740745262"/>
        <rFont val="Amasis MT Pro"/>
        <family val="1"/>
      </rPr>
      <t>18</t>
    </r>
    <r>
      <rPr>
        <sz val="11"/>
        <color theme="1"/>
        <rFont val="Calibri"/>
        <family val="2"/>
        <scheme val="minor"/>
      </rPr>
      <t/>
    </r>
  </si>
  <si>
    <r>
      <t>D</t>
    </r>
    <r>
      <rPr>
        <vertAlign val="subscript"/>
        <sz val="11"/>
        <color theme="1" tint="0.499984740745262"/>
        <rFont val="Amasis MT Pro"/>
        <family val="1"/>
      </rPr>
      <t>27</t>
    </r>
  </si>
  <si>
    <r>
      <t>D</t>
    </r>
    <r>
      <rPr>
        <vertAlign val="subscript"/>
        <sz val="11"/>
        <color theme="1" tint="0.499984740745262"/>
        <rFont val="Amasis MT Pro"/>
        <family val="1"/>
      </rPr>
      <t>28</t>
    </r>
    <r>
      <rPr>
        <sz val="11"/>
        <color theme="1"/>
        <rFont val="Calibri"/>
        <family val="2"/>
        <scheme val="minor"/>
      </rPr>
      <t/>
    </r>
  </si>
  <si>
    <r>
      <t>D</t>
    </r>
    <r>
      <rPr>
        <vertAlign val="subscript"/>
        <sz val="11"/>
        <color theme="1" tint="0.499984740745262"/>
        <rFont val="Amasis MT Pro"/>
        <family val="1"/>
      </rPr>
      <t>38</t>
    </r>
  </si>
  <si>
    <r>
      <t>D</t>
    </r>
    <r>
      <rPr>
        <vertAlign val="subscript"/>
        <sz val="11"/>
        <color theme="1" tint="0.34998626667073579"/>
        <rFont val="Amasis MT Pro"/>
        <family val="1"/>
      </rPr>
      <t>11</t>
    </r>
  </si>
  <si>
    <r>
      <t>D</t>
    </r>
    <r>
      <rPr>
        <vertAlign val="subscript"/>
        <sz val="11"/>
        <color theme="1" tint="0.34998626667073579"/>
        <rFont val="Amasis MT Pro"/>
        <family val="1"/>
      </rPr>
      <t>22</t>
    </r>
  </si>
  <si>
    <r>
      <t>D</t>
    </r>
    <r>
      <rPr>
        <vertAlign val="subscript"/>
        <sz val="11"/>
        <color theme="1" tint="0.34998626667073579"/>
        <rFont val="Amasis MT Pro"/>
        <family val="1"/>
      </rPr>
      <t>33</t>
    </r>
  </si>
  <si>
    <r>
      <t>D</t>
    </r>
    <r>
      <rPr>
        <vertAlign val="subscript"/>
        <sz val="11"/>
        <color theme="1" tint="0.34998626667073579"/>
        <rFont val="Amasis MT Pro"/>
        <family val="1"/>
      </rPr>
      <t>44</t>
    </r>
  </si>
  <si>
    <r>
      <t>D</t>
    </r>
    <r>
      <rPr>
        <vertAlign val="subscript"/>
        <sz val="11"/>
        <color theme="1" tint="0.34998626667073579"/>
        <rFont val="Amasis MT Pro"/>
        <family val="1"/>
      </rPr>
      <t>55</t>
    </r>
  </si>
  <si>
    <r>
      <t>D</t>
    </r>
    <r>
      <rPr>
        <vertAlign val="subscript"/>
        <sz val="11"/>
        <color theme="1" tint="0.34998626667073579"/>
        <rFont val="Amasis MT Pro"/>
        <family val="1"/>
      </rPr>
      <t>66</t>
    </r>
  </si>
  <si>
    <r>
      <t>D</t>
    </r>
    <r>
      <rPr>
        <vertAlign val="subscript"/>
        <sz val="11"/>
        <color theme="1" tint="0.34998626667073579"/>
        <rFont val="Amasis MT Pro"/>
        <family val="1"/>
      </rPr>
      <t>77</t>
    </r>
  </si>
  <si>
    <r>
      <t>D</t>
    </r>
    <r>
      <rPr>
        <vertAlign val="subscript"/>
        <sz val="11"/>
        <color theme="1" tint="0.34998626667073579"/>
        <rFont val="Amasis MT Pro"/>
        <family val="1"/>
      </rPr>
      <t>88</t>
    </r>
  </si>
  <si>
    <t>US units (lbf-in²/ft and lbf/ft)</t>
  </si>
  <si>
    <t>SI units (kNm²/m and kN/m)</t>
  </si>
  <si>
    <t>US units (lbf-ft²/ft and lbf/ft)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</si>
</sst>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50"/>
      <color theme="1"/>
      <name val="Calibri"/>
      <family val="2"/>
      <scheme val="minor"/>
    </font>
    <font>
      <b/>
      <sz val="9"/>
      <color theme="1"/>
      <name val="Amasis MT Pro"/>
      <family val="1"/>
    </font>
    <font>
      <b/>
      <sz val="14"/>
      <color theme="1"/>
      <name val="Amasis MT Pro"/>
      <family val="1"/>
    </font>
    <font>
      <b/>
      <sz val="11"/>
      <color theme="1"/>
      <name val="Amasis MT Pro"/>
      <family val="1"/>
    </font>
    <font>
      <sz val="11"/>
      <color theme="1"/>
      <name val="Amasis MT Pro"/>
      <family val="1"/>
    </font>
    <font>
      <sz val="11"/>
      <color theme="1" tint="0.499984740745262"/>
      <name val="Amasis MT Pro"/>
      <family val="1"/>
    </font>
    <font>
      <vertAlign val="subscript"/>
      <sz val="11"/>
      <color theme="1" tint="0.499984740745262"/>
      <name val="Amasis MT Pro"/>
      <family val="1"/>
    </font>
    <font>
      <sz val="11"/>
      <color theme="1" tint="0.34998626667073579"/>
      <name val="Amasis MT Pro"/>
      <family val="1"/>
    </font>
    <font>
      <sz val="9"/>
      <color theme="1"/>
      <name val="Amasis MT Pro"/>
      <family val="1"/>
    </font>
    <font>
      <sz val="14"/>
      <color theme="1"/>
      <name val="Amasis MT Pro"/>
      <family val="1"/>
    </font>
    <font>
      <b/>
      <sz val="12"/>
      <color rgb="FFFF0000"/>
      <name val="Amasis MT Pro"/>
      <family val="1"/>
    </font>
    <font>
      <vertAlign val="superscript"/>
      <sz val="11"/>
      <color theme="1"/>
      <name val="Amasis MT Pro"/>
      <family val="1"/>
    </font>
    <font>
      <u/>
      <sz val="11"/>
      <color theme="10"/>
      <name val="Amasis MT Pro"/>
      <family val="1"/>
    </font>
    <font>
      <sz val="9"/>
      <color theme="1" tint="0.499984740745262"/>
      <name val="Amasis MT Pro"/>
      <family val="1"/>
    </font>
    <font>
      <sz val="14"/>
      <color rgb="FFFF0000"/>
      <name val="Amasis MT Pro"/>
      <family val="1"/>
    </font>
    <font>
      <sz val="25"/>
      <color theme="1" tint="0.34998626667073579"/>
      <name val="Amasis MT Pro"/>
      <family val="1"/>
    </font>
    <font>
      <b/>
      <sz val="25"/>
      <color theme="1"/>
      <name val="Amasis MT Pro"/>
      <family val="1"/>
    </font>
    <font>
      <vertAlign val="subscript"/>
      <sz val="11"/>
      <color theme="1" tint="0.34998626667073579"/>
      <name val="Amasis MT Pro"/>
      <family val="1"/>
    </font>
    <font>
      <b/>
      <sz val="11"/>
      <color theme="1" tint="0.34998626667073579"/>
      <name val="Amasis MT Pro"/>
      <family val="1"/>
    </font>
    <font>
      <b/>
      <sz val="25"/>
      <color theme="1" tint="0.34998626667073579"/>
      <name val="Amasis MT Pro"/>
      <family val="1"/>
    </font>
    <font>
      <sz val="14"/>
      <color theme="1" tint="0.34998626667073579"/>
      <name val="Amasis MT Pro"/>
      <family val="1"/>
    </font>
    <font>
      <b/>
      <sz val="9"/>
      <color rgb="FFFF0000"/>
      <name val="Amasis MT Pro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left" vertical="center"/>
      <protection hidden="1"/>
    </xf>
    <xf numFmtId="3" fontId="10" fillId="2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0" fillId="2" borderId="1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  <protection hidden="1"/>
    </xf>
    <xf numFmtId="3" fontId="8" fillId="0" borderId="1" xfId="0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15" fillId="0" borderId="0" xfId="1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0" borderId="2" xfId="0" applyFont="1" applyBorder="1" applyAlignment="1" applyProtection="1">
      <alignment horizontal="left" vertical="center"/>
      <protection hidden="1"/>
    </xf>
    <xf numFmtId="0" fontId="21" fillId="0" borderId="3" xfId="0" applyFont="1" applyBorder="1" applyAlignment="1" applyProtection="1">
      <alignment horizontal="left" vertical="center"/>
      <protection hidden="1"/>
    </xf>
    <xf numFmtId="0" fontId="21" fillId="0" borderId="4" xfId="0" applyFont="1" applyBorder="1" applyAlignment="1" applyProtection="1">
      <alignment horizontal="left" vertical="center"/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8" fillId="3" borderId="0" xfId="0" applyFont="1" applyFill="1" applyBorder="1" applyAlignment="1" applyProtection="1">
      <alignment horizontal="center" vertical="center"/>
      <protection locked="0"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BDBD"/>
      <color rgb="FFFDE8E7"/>
      <color rgb="FFFBC6C5"/>
      <color rgb="FFF784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6.png"/><Relationship Id="rId18" Type="http://schemas.openxmlformats.org/officeDocument/2006/relationships/image" Target="../media/image21.png"/><Relationship Id="rId26" Type="http://schemas.openxmlformats.org/officeDocument/2006/relationships/image" Target="../media/image29.png"/><Relationship Id="rId3" Type="http://schemas.openxmlformats.org/officeDocument/2006/relationships/image" Target="../media/image6.png"/><Relationship Id="rId21" Type="http://schemas.openxmlformats.org/officeDocument/2006/relationships/image" Target="../media/image24.png"/><Relationship Id="rId34" Type="http://schemas.openxmlformats.org/officeDocument/2006/relationships/image" Target="../media/image37.png"/><Relationship Id="rId7" Type="http://schemas.openxmlformats.org/officeDocument/2006/relationships/image" Target="../media/image10.png"/><Relationship Id="rId12" Type="http://schemas.openxmlformats.org/officeDocument/2006/relationships/image" Target="../media/image15.png"/><Relationship Id="rId17" Type="http://schemas.openxmlformats.org/officeDocument/2006/relationships/image" Target="../media/image20.png"/><Relationship Id="rId25" Type="http://schemas.openxmlformats.org/officeDocument/2006/relationships/image" Target="../media/image28.png"/><Relationship Id="rId33" Type="http://schemas.openxmlformats.org/officeDocument/2006/relationships/image" Target="../media/image36.png"/><Relationship Id="rId2" Type="http://schemas.openxmlformats.org/officeDocument/2006/relationships/image" Target="../media/image5.png"/><Relationship Id="rId16" Type="http://schemas.openxmlformats.org/officeDocument/2006/relationships/image" Target="../media/image19.png"/><Relationship Id="rId20" Type="http://schemas.openxmlformats.org/officeDocument/2006/relationships/image" Target="../media/image23.png"/><Relationship Id="rId29" Type="http://schemas.openxmlformats.org/officeDocument/2006/relationships/image" Target="../media/image32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24" Type="http://schemas.openxmlformats.org/officeDocument/2006/relationships/image" Target="../media/image27.png"/><Relationship Id="rId32" Type="http://schemas.openxmlformats.org/officeDocument/2006/relationships/image" Target="../media/image35.png"/><Relationship Id="rId5" Type="http://schemas.openxmlformats.org/officeDocument/2006/relationships/image" Target="../media/image8.png"/><Relationship Id="rId15" Type="http://schemas.openxmlformats.org/officeDocument/2006/relationships/image" Target="../media/image18.png"/><Relationship Id="rId23" Type="http://schemas.openxmlformats.org/officeDocument/2006/relationships/image" Target="../media/image26.png"/><Relationship Id="rId28" Type="http://schemas.openxmlformats.org/officeDocument/2006/relationships/image" Target="../media/image31.png"/><Relationship Id="rId10" Type="http://schemas.openxmlformats.org/officeDocument/2006/relationships/image" Target="../media/image13.png"/><Relationship Id="rId19" Type="http://schemas.openxmlformats.org/officeDocument/2006/relationships/image" Target="../media/image22.png"/><Relationship Id="rId31" Type="http://schemas.openxmlformats.org/officeDocument/2006/relationships/image" Target="../media/image34.png"/><Relationship Id="rId4" Type="http://schemas.openxmlformats.org/officeDocument/2006/relationships/image" Target="../media/image7.png"/><Relationship Id="rId9" Type="http://schemas.openxmlformats.org/officeDocument/2006/relationships/image" Target="../media/image12.png"/><Relationship Id="rId14" Type="http://schemas.openxmlformats.org/officeDocument/2006/relationships/image" Target="../media/image17.png"/><Relationship Id="rId22" Type="http://schemas.openxmlformats.org/officeDocument/2006/relationships/image" Target="../media/image25.png"/><Relationship Id="rId27" Type="http://schemas.openxmlformats.org/officeDocument/2006/relationships/image" Target="../media/image30.png"/><Relationship Id="rId30" Type="http://schemas.openxmlformats.org/officeDocument/2006/relationships/image" Target="../media/image33.png"/><Relationship Id="rId8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374627</xdr:colOff>
          <xdr:row>17</xdr:row>
          <xdr:rowOff>3648</xdr:rowOff>
        </xdr:from>
        <xdr:to>
          <xdr:col>5</xdr:col>
          <xdr:colOff>33831</xdr:colOff>
          <xdr:row>24</xdr:row>
          <xdr:rowOff>216397</xdr:rowOff>
        </xdr:to>
        <xdr:pic>
          <xdr:nvPicPr>
            <xdr:cNvPr id="17" name="Grafik 8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Bild2" spid="_x0000_s217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4660877" y="3766023"/>
              <a:ext cx="4802704" cy="1736749"/>
            </a:xfrm>
            <a:prstGeom prst="rect">
              <a:avLst/>
            </a:prstGeom>
            <a:solidFill>
              <a:schemeClr val="bg1"/>
            </a:solidFill>
            <a:ln w="0">
              <a:noFill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133350</xdr:rowOff>
    </xdr:from>
    <xdr:to>
      <xdr:col>1</xdr:col>
      <xdr:colOff>11601450</xdr:colOff>
      <xdr:row>0</xdr:row>
      <xdr:rowOff>1209675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133350"/>
          <a:ext cx="11430000" cy="1076325"/>
        </a:xfrm>
        <a:prstGeom prst="rect">
          <a:avLst/>
        </a:prstGeom>
      </xdr:spPr>
    </xdr:pic>
    <xdr:clientData/>
  </xdr:twoCellAnchor>
  <xdr:twoCellAnchor editAs="oneCell">
    <xdr:from>
      <xdr:col>1</xdr:col>
      <xdr:colOff>178594</xdr:colOff>
      <xdr:row>1</xdr:row>
      <xdr:rowOff>142875</xdr:rowOff>
    </xdr:from>
    <xdr:to>
      <xdr:col>1</xdr:col>
      <xdr:colOff>11608594</xdr:colOff>
      <xdr:row>1</xdr:row>
      <xdr:rowOff>1362075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4964906"/>
          <a:ext cx="11430000" cy="1219200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206375</xdr:colOff>
      <xdr:row>2</xdr:row>
      <xdr:rowOff>95250</xdr:rowOff>
    </xdr:from>
    <xdr:to>
      <xdr:col>1</xdr:col>
      <xdr:colOff>11636375</xdr:colOff>
      <xdr:row>2</xdr:row>
      <xdr:rowOff>1457325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25" y="9747250"/>
          <a:ext cx="11430000" cy="1362075"/>
        </a:xfrm>
        <a:prstGeom prst="rect">
          <a:avLst/>
        </a:prstGeom>
      </xdr:spPr>
    </xdr:pic>
    <xdr:clientData/>
  </xdr:twoCellAnchor>
  <xdr:twoCellAnchor editAs="oneCell">
    <xdr:from>
      <xdr:col>1</xdr:col>
      <xdr:colOff>174625</xdr:colOff>
      <xdr:row>3</xdr:row>
      <xdr:rowOff>111125</xdr:rowOff>
    </xdr:from>
    <xdr:to>
      <xdr:col>1</xdr:col>
      <xdr:colOff>11604625</xdr:colOff>
      <xdr:row>3</xdr:row>
      <xdr:rowOff>1616075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14589125"/>
          <a:ext cx="11430000" cy="15049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</xdr:row>
      <xdr:rowOff>111125</xdr:rowOff>
    </xdr:from>
    <xdr:to>
      <xdr:col>1</xdr:col>
      <xdr:colOff>11620500</xdr:colOff>
      <xdr:row>4</xdr:row>
      <xdr:rowOff>1758950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2250" y="19415125"/>
          <a:ext cx="11430000" cy="1647825"/>
        </a:xfrm>
        <a:prstGeom prst="rect">
          <a:avLst/>
        </a:prstGeom>
      </xdr:spPr>
    </xdr:pic>
    <xdr:clientData/>
  </xdr:twoCellAnchor>
  <xdr:twoCellAnchor editAs="oneCell">
    <xdr:from>
      <xdr:col>1</xdr:col>
      <xdr:colOff>111125</xdr:colOff>
      <xdr:row>5</xdr:row>
      <xdr:rowOff>111125</xdr:rowOff>
    </xdr:from>
    <xdr:to>
      <xdr:col>1</xdr:col>
      <xdr:colOff>11541125</xdr:colOff>
      <xdr:row>5</xdr:row>
      <xdr:rowOff>1901825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875" y="24241125"/>
          <a:ext cx="11430000" cy="1790700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6</xdr:row>
      <xdr:rowOff>142875</xdr:rowOff>
    </xdr:from>
    <xdr:to>
      <xdr:col>1</xdr:col>
      <xdr:colOff>11588750</xdr:colOff>
      <xdr:row>6</xdr:row>
      <xdr:rowOff>2076450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0" y="29098875"/>
          <a:ext cx="11430000" cy="19335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127000</xdr:colOff>
      <xdr:row>7</xdr:row>
      <xdr:rowOff>158750</xdr:rowOff>
    </xdr:from>
    <xdr:to>
      <xdr:col>1</xdr:col>
      <xdr:colOff>11557000</xdr:colOff>
      <xdr:row>7</xdr:row>
      <xdr:rowOff>1825625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33940750"/>
          <a:ext cx="11430000" cy="16668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127000</xdr:colOff>
      <xdr:row>8</xdr:row>
      <xdr:rowOff>142875</xdr:rowOff>
    </xdr:from>
    <xdr:to>
      <xdr:col>1</xdr:col>
      <xdr:colOff>11557000</xdr:colOff>
      <xdr:row>8</xdr:row>
      <xdr:rowOff>1952625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38750875"/>
          <a:ext cx="11430000" cy="18097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9</xdr:row>
      <xdr:rowOff>127000</xdr:rowOff>
    </xdr:from>
    <xdr:to>
      <xdr:col>1</xdr:col>
      <xdr:colOff>11588750</xdr:colOff>
      <xdr:row>9</xdr:row>
      <xdr:rowOff>2222500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0" y="43561000"/>
          <a:ext cx="11430000" cy="209550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10</xdr:row>
      <xdr:rowOff>111125</xdr:rowOff>
    </xdr:from>
    <xdr:to>
      <xdr:col>1</xdr:col>
      <xdr:colOff>11572875</xdr:colOff>
      <xdr:row>10</xdr:row>
      <xdr:rowOff>2349500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625" y="48371125"/>
          <a:ext cx="11430000" cy="2238375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11</xdr:row>
      <xdr:rowOff>95250</xdr:rowOff>
    </xdr:from>
    <xdr:to>
      <xdr:col>1</xdr:col>
      <xdr:colOff>11572875</xdr:colOff>
      <xdr:row>11</xdr:row>
      <xdr:rowOff>2333625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625" y="53181250"/>
          <a:ext cx="11430000" cy="2238375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12</xdr:row>
      <xdr:rowOff>95250</xdr:rowOff>
    </xdr:from>
    <xdr:to>
      <xdr:col>1</xdr:col>
      <xdr:colOff>11588750</xdr:colOff>
      <xdr:row>12</xdr:row>
      <xdr:rowOff>2476500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0" y="58007250"/>
          <a:ext cx="11430000" cy="238125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127000</xdr:colOff>
      <xdr:row>13</xdr:row>
      <xdr:rowOff>111125</xdr:rowOff>
    </xdr:from>
    <xdr:to>
      <xdr:col>1</xdr:col>
      <xdr:colOff>11557000</xdr:colOff>
      <xdr:row>13</xdr:row>
      <xdr:rowOff>2635250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62849125"/>
          <a:ext cx="11430000" cy="2524125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14</xdr:row>
      <xdr:rowOff>95250</xdr:rowOff>
    </xdr:from>
    <xdr:to>
      <xdr:col>1</xdr:col>
      <xdr:colOff>11572875</xdr:colOff>
      <xdr:row>14</xdr:row>
      <xdr:rowOff>1171575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625" y="67659250"/>
          <a:ext cx="11430000" cy="1076325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15</xdr:row>
      <xdr:rowOff>127000</xdr:rowOff>
    </xdr:from>
    <xdr:to>
      <xdr:col>1</xdr:col>
      <xdr:colOff>11588750</xdr:colOff>
      <xdr:row>15</xdr:row>
      <xdr:rowOff>1346200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0" y="72517000"/>
          <a:ext cx="11430000" cy="1219200"/>
        </a:xfrm>
        <a:prstGeom prst="rect">
          <a:avLst/>
        </a:prstGeom>
      </xdr:spPr>
    </xdr:pic>
    <xdr:clientData/>
  </xdr:twoCellAnchor>
  <xdr:twoCellAnchor editAs="oneCell">
    <xdr:from>
      <xdr:col>1</xdr:col>
      <xdr:colOff>174625</xdr:colOff>
      <xdr:row>16</xdr:row>
      <xdr:rowOff>174625</xdr:rowOff>
    </xdr:from>
    <xdr:to>
      <xdr:col>1</xdr:col>
      <xdr:colOff>11604625</xdr:colOff>
      <xdr:row>16</xdr:row>
      <xdr:rowOff>1536700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77390625"/>
          <a:ext cx="11430000" cy="1362075"/>
        </a:xfrm>
        <a:prstGeom prst="rect">
          <a:avLst/>
        </a:prstGeom>
      </xdr:spPr>
    </xdr:pic>
    <xdr:clientData/>
  </xdr:twoCellAnchor>
  <xdr:twoCellAnchor editAs="oneCell">
    <xdr:from>
      <xdr:col>1</xdr:col>
      <xdr:colOff>111125</xdr:colOff>
      <xdr:row>17</xdr:row>
      <xdr:rowOff>127000</xdr:rowOff>
    </xdr:from>
    <xdr:to>
      <xdr:col>1</xdr:col>
      <xdr:colOff>11541125</xdr:colOff>
      <xdr:row>17</xdr:row>
      <xdr:rowOff>1631950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875" y="82169000"/>
          <a:ext cx="11430000" cy="150495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18</xdr:row>
      <xdr:rowOff>127000</xdr:rowOff>
    </xdr:from>
    <xdr:to>
      <xdr:col>1</xdr:col>
      <xdr:colOff>11572875</xdr:colOff>
      <xdr:row>18</xdr:row>
      <xdr:rowOff>1774825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625" y="86995000"/>
          <a:ext cx="11430000" cy="1647825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20</xdr:row>
      <xdr:rowOff>142875</xdr:rowOff>
    </xdr:from>
    <xdr:to>
      <xdr:col>1</xdr:col>
      <xdr:colOff>11588750</xdr:colOff>
      <xdr:row>20</xdr:row>
      <xdr:rowOff>2076450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0" y="96662875"/>
          <a:ext cx="11430000" cy="1933575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21</xdr:row>
      <xdr:rowOff>142875</xdr:rowOff>
    </xdr:from>
    <xdr:to>
      <xdr:col>1</xdr:col>
      <xdr:colOff>11588750</xdr:colOff>
      <xdr:row>21</xdr:row>
      <xdr:rowOff>1809750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0" y="101488875"/>
          <a:ext cx="11430000" cy="16668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127000</xdr:colOff>
      <xdr:row>22</xdr:row>
      <xdr:rowOff>95250</xdr:rowOff>
    </xdr:from>
    <xdr:to>
      <xdr:col>1</xdr:col>
      <xdr:colOff>11557000</xdr:colOff>
      <xdr:row>22</xdr:row>
      <xdr:rowOff>1905000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106267250"/>
          <a:ext cx="11430000" cy="18097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23</xdr:row>
      <xdr:rowOff>142875</xdr:rowOff>
    </xdr:from>
    <xdr:to>
      <xdr:col>1</xdr:col>
      <xdr:colOff>11588750</xdr:colOff>
      <xdr:row>23</xdr:row>
      <xdr:rowOff>2095500</xdr:rowOff>
    </xdr:to>
    <xdr:pic>
      <xdr:nvPicPr>
        <xdr:cNvPr id="53" name="Grafik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0" y="111140875"/>
          <a:ext cx="11430000" cy="19526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11430000</xdr:colOff>
      <xdr:row>24</xdr:row>
      <xdr:rowOff>2095500</xdr:rowOff>
    </xdr:to>
    <xdr:pic>
      <xdr:nvPicPr>
        <xdr:cNvPr id="55" name="Grafik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16586000"/>
          <a:ext cx="11430000" cy="209550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25</xdr:row>
      <xdr:rowOff>111125</xdr:rowOff>
    </xdr:from>
    <xdr:to>
      <xdr:col>1</xdr:col>
      <xdr:colOff>11572875</xdr:colOff>
      <xdr:row>25</xdr:row>
      <xdr:rowOff>2349500</xdr:rowOff>
    </xdr:to>
    <xdr:pic>
      <xdr:nvPicPr>
        <xdr:cNvPr id="57" name="Grafik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625" y="120761125"/>
          <a:ext cx="11430000" cy="22383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11430000</xdr:colOff>
      <xdr:row>26</xdr:row>
      <xdr:rowOff>2381250</xdr:rowOff>
    </xdr:to>
    <xdr:pic>
      <xdr:nvPicPr>
        <xdr:cNvPr id="59" name="Grafik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26301500"/>
          <a:ext cx="11430000" cy="2381250"/>
        </a:xfrm>
        <a:prstGeom prst="rect">
          <a:avLst/>
        </a:prstGeom>
      </xdr:spPr>
    </xdr:pic>
    <xdr:clientData/>
  </xdr:twoCellAnchor>
  <xdr:twoCellAnchor editAs="oneCell">
    <xdr:from>
      <xdr:col>1</xdr:col>
      <xdr:colOff>111125</xdr:colOff>
      <xdr:row>27</xdr:row>
      <xdr:rowOff>142875</xdr:rowOff>
    </xdr:from>
    <xdr:to>
      <xdr:col>1</xdr:col>
      <xdr:colOff>11541125</xdr:colOff>
      <xdr:row>27</xdr:row>
      <xdr:rowOff>2667000</xdr:rowOff>
    </xdr:to>
    <xdr:pic>
      <xdr:nvPicPr>
        <xdr:cNvPr id="61" name="Grafik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875" y="130444875"/>
          <a:ext cx="11430000" cy="2524125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28</xdr:row>
      <xdr:rowOff>127000</xdr:rowOff>
    </xdr:from>
    <xdr:to>
      <xdr:col>1</xdr:col>
      <xdr:colOff>11572875</xdr:colOff>
      <xdr:row>28</xdr:row>
      <xdr:rowOff>2794000</xdr:rowOff>
    </xdr:to>
    <xdr:pic>
      <xdr:nvPicPr>
        <xdr:cNvPr id="63" name="Grafik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625" y="135255000"/>
          <a:ext cx="11430000" cy="2667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111125</xdr:colOff>
      <xdr:row>29</xdr:row>
      <xdr:rowOff>158750</xdr:rowOff>
    </xdr:from>
    <xdr:to>
      <xdr:col>1</xdr:col>
      <xdr:colOff>11541125</xdr:colOff>
      <xdr:row>29</xdr:row>
      <xdr:rowOff>2968625</xdr:rowOff>
    </xdr:to>
    <xdr:pic>
      <xdr:nvPicPr>
        <xdr:cNvPr id="65" name="Grafik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875" y="140112750"/>
          <a:ext cx="11430000" cy="28098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30</xdr:row>
      <xdr:rowOff>63500</xdr:rowOff>
    </xdr:from>
    <xdr:to>
      <xdr:col>1</xdr:col>
      <xdr:colOff>11525250</xdr:colOff>
      <xdr:row>30</xdr:row>
      <xdr:rowOff>3016250</xdr:rowOff>
    </xdr:to>
    <xdr:pic>
      <xdr:nvPicPr>
        <xdr:cNvPr id="67" name="Grafik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0" y="144843500"/>
          <a:ext cx="11430000" cy="295275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31</xdr:row>
      <xdr:rowOff>111125</xdr:rowOff>
    </xdr:from>
    <xdr:to>
      <xdr:col>1</xdr:col>
      <xdr:colOff>11572875</xdr:colOff>
      <xdr:row>31</xdr:row>
      <xdr:rowOff>3206750</xdr:rowOff>
    </xdr:to>
    <xdr:pic>
      <xdr:nvPicPr>
        <xdr:cNvPr id="73" name="Grafik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625" y="149717125"/>
          <a:ext cx="11430000" cy="30956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127000</xdr:colOff>
      <xdr:row>32</xdr:row>
      <xdr:rowOff>95250</xdr:rowOff>
    </xdr:from>
    <xdr:to>
      <xdr:col>1</xdr:col>
      <xdr:colOff>11557000</xdr:colOff>
      <xdr:row>32</xdr:row>
      <xdr:rowOff>2924175</xdr:rowOff>
    </xdr:to>
    <xdr:pic>
      <xdr:nvPicPr>
        <xdr:cNvPr id="75" name="Grafik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154527250"/>
          <a:ext cx="11430000" cy="2828925"/>
        </a:xfrm>
        <a:prstGeom prst="rect">
          <a:avLst/>
        </a:prstGeom>
      </xdr:spPr>
    </xdr:pic>
    <xdr:clientData/>
  </xdr:twoCellAnchor>
  <xdr:twoCellAnchor editAs="oneCell">
    <xdr:from>
      <xdr:col>1</xdr:col>
      <xdr:colOff>111125</xdr:colOff>
      <xdr:row>33</xdr:row>
      <xdr:rowOff>127000</xdr:rowOff>
    </xdr:from>
    <xdr:to>
      <xdr:col>1</xdr:col>
      <xdr:colOff>11541125</xdr:colOff>
      <xdr:row>33</xdr:row>
      <xdr:rowOff>3241675</xdr:rowOff>
    </xdr:to>
    <xdr:pic>
      <xdr:nvPicPr>
        <xdr:cNvPr id="77" name="Grafik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875" y="159385000"/>
          <a:ext cx="11430000" cy="3114675"/>
        </a:xfrm>
        <a:prstGeom prst="rect">
          <a:avLst/>
        </a:prstGeom>
      </xdr:spPr>
    </xdr:pic>
    <xdr:clientData/>
  </xdr:twoCellAnchor>
  <xdr:twoCellAnchor editAs="oneCell">
    <xdr:from>
      <xdr:col>1</xdr:col>
      <xdr:colOff>174625</xdr:colOff>
      <xdr:row>34</xdr:row>
      <xdr:rowOff>127000</xdr:rowOff>
    </xdr:from>
    <xdr:to>
      <xdr:col>1</xdr:col>
      <xdr:colOff>11604625</xdr:colOff>
      <xdr:row>34</xdr:row>
      <xdr:rowOff>3527425</xdr:rowOff>
    </xdr:to>
    <xdr:pic>
      <xdr:nvPicPr>
        <xdr:cNvPr id="79" name="Grafik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164211000"/>
          <a:ext cx="11430000" cy="3400425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35</xdr:row>
      <xdr:rowOff>158750</xdr:rowOff>
    </xdr:from>
    <xdr:to>
      <xdr:col>1</xdr:col>
      <xdr:colOff>11572875</xdr:colOff>
      <xdr:row>35</xdr:row>
      <xdr:rowOff>3844925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625" y="169068750"/>
          <a:ext cx="11430000" cy="3686175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36</xdr:row>
      <xdr:rowOff>142875</xdr:rowOff>
    </xdr:from>
    <xdr:to>
      <xdr:col>1</xdr:col>
      <xdr:colOff>11572875</xdr:colOff>
      <xdr:row>36</xdr:row>
      <xdr:rowOff>2667000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625" y="173878875"/>
          <a:ext cx="11430000" cy="2524125"/>
        </a:xfrm>
        <a:prstGeom prst="rect">
          <a:avLst/>
        </a:prstGeom>
      </xdr:spPr>
    </xdr:pic>
    <xdr:clientData/>
  </xdr:twoCellAnchor>
  <xdr:twoCellAnchor editAs="oneCell">
    <xdr:from>
      <xdr:col>1</xdr:col>
      <xdr:colOff>111125</xdr:colOff>
      <xdr:row>37</xdr:row>
      <xdr:rowOff>111125</xdr:rowOff>
    </xdr:from>
    <xdr:to>
      <xdr:col>1</xdr:col>
      <xdr:colOff>11541125</xdr:colOff>
      <xdr:row>37</xdr:row>
      <xdr:rowOff>2940050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875" y="178673125"/>
          <a:ext cx="11430000" cy="2828925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38</xdr:row>
      <xdr:rowOff>95250</xdr:rowOff>
    </xdr:from>
    <xdr:to>
      <xdr:col>1</xdr:col>
      <xdr:colOff>11588750</xdr:colOff>
      <xdr:row>38</xdr:row>
      <xdr:rowOff>3209925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0" y="183483250"/>
          <a:ext cx="11430000" cy="31146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39</xdr:row>
      <xdr:rowOff>95250</xdr:rowOff>
    </xdr:from>
    <xdr:to>
      <xdr:col>1</xdr:col>
      <xdr:colOff>11525250</xdr:colOff>
      <xdr:row>39</xdr:row>
      <xdr:rowOff>3495675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0" y="188309250"/>
          <a:ext cx="11430000" cy="3400425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40</xdr:row>
      <xdr:rowOff>111125</xdr:rowOff>
    </xdr:from>
    <xdr:to>
      <xdr:col>1</xdr:col>
      <xdr:colOff>11493500</xdr:colOff>
      <xdr:row>40</xdr:row>
      <xdr:rowOff>3797300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" y="193151125"/>
          <a:ext cx="11430000" cy="3686175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119060</xdr:colOff>
      <xdr:row>41</xdr:row>
      <xdr:rowOff>95248</xdr:rowOff>
    </xdr:from>
    <xdr:to>
      <xdr:col>1</xdr:col>
      <xdr:colOff>11549060</xdr:colOff>
      <xdr:row>41</xdr:row>
      <xdr:rowOff>4067173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5" y="197310373"/>
          <a:ext cx="11430000" cy="3971925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198435</xdr:colOff>
      <xdr:row>42</xdr:row>
      <xdr:rowOff>142874</xdr:rowOff>
    </xdr:from>
    <xdr:to>
      <xdr:col>1</xdr:col>
      <xdr:colOff>11628435</xdr:colOff>
      <xdr:row>42</xdr:row>
      <xdr:rowOff>4400549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4310" y="202168124"/>
          <a:ext cx="11430000" cy="4257675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166686</xdr:colOff>
      <xdr:row>43</xdr:row>
      <xdr:rowOff>111125</xdr:rowOff>
    </xdr:from>
    <xdr:to>
      <xdr:col>1</xdr:col>
      <xdr:colOff>11596686</xdr:colOff>
      <xdr:row>43</xdr:row>
      <xdr:rowOff>4664075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561" y="206946500"/>
          <a:ext cx="11430000" cy="4552950"/>
        </a:xfrm>
        <a:prstGeom prst="rect">
          <a:avLst/>
        </a:prstGeom>
      </xdr:spPr>
    </xdr:pic>
    <xdr:clientData/>
  </xdr:twoCellAnchor>
  <xdr:twoCellAnchor editAs="oneCell">
    <xdr:from>
      <xdr:col>1</xdr:col>
      <xdr:colOff>150812</xdr:colOff>
      <xdr:row>44</xdr:row>
      <xdr:rowOff>63499</xdr:rowOff>
    </xdr:from>
    <xdr:to>
      <xdr:col>1</xdr:col>
      <xdr:colOff>11580812</xdr:colOff>
      <xdr:row>44</xdr:row>
      <xdr:rowOff>4873624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687" y="211708999"/>
          <a:ext cx="11430000" cy="48101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127000</xdr:colOff>
      <xdr:row>19</xdr:row>
      <xdr:rowOff>95250</xdr:rowOff>
    </xdr:from>
    <xdr:to>
      <xdr:col>1</xdr:col>
      <xdr:colOff>11557000</xdr:colOff>
      <xdr:row>19</xdr:row>
      <xdr:rowOff>1885950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91789250"/>
          <a:ext cx="11430000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49C98-05B1-44AD-9995-F9F0CFF51277}">
  <sheetPr codeName="Foglio2">
    <pageSetUpPr fitToPage="1"/>
  </sheetPr>
  <dimension ref="A1:AA76"/>
  <sheetViews>
    <sheetView showGridLines="0" tabSelected="1" zoomScaleNormal="100" zoomScaleSheetLayoutView="100" workbookViewId="0">
      <selection activeCell="E15" sqref="E15:E16"/>
    </sheetView>
  </sheetViews>
  <sheetFormatPr baseColWidth="10" defaultColWidth="25.28515625" defaultRowHeight="15" x14ac:dyDescent="0.25"/>
  <cols>
    <col min="1" max="3" width="21.42578125" style="31" customWidth="1"/>
    <col min="4" max="4" width="5.7109375" style="31" customWidth="1"/>
    <col min="5" max="5" width="71.42578125" style="31" customWidth="1"/>
    <col min="6" max="6" width="2.85546875" style="29" customWidth="1"/>
    <col min="7" max="7" width="5.7109375" style="29" hidden="1" customWidth="1"/>
    <col min="8" max="8" width="6.7109375" style="31" hidden="1" customWidth="1"/>
    <col min="9" max="9" width="14" style="31" hidden="1" customWidth="1"/>
    <col min="10" max="10" width="9.85546875" style="40" hidden="1" customWidth="1"/>
    <col min="11" max="11" width="18" style="31" hidden="1" customWidth="1"/>
    <col min="12" max="12" width="11" style="31" hidden="1" customWidth="1"/>
    <col min="13" max="13" width="6.7109375" style="31" hidden="1" customWidth="1"/>
    <col min="14" max="15" width="6" style="31" hidden="1" customWidth="1"/>
    <col min="16" max="17" width="6.7109375" style="31" hidden="1" customWidth="1"/>
    <col min="18" max="19" width="9" style="31" hidden="1" customWidth="1"/>
    <col min="20" max="21" width="6.7109375" style="31" hidden="1" customWidth="1"/>
    <col min="22" max="22" width="24.5703125" style="31" hidden="1" customWidth="1"/>
    <col min="23" max="24" width="6.7109375" style="31" hidden="1" customWidth="1"/>
    <col min="25" max="25" width="25.28515625" style="30" hidden="1" customWidth="1"/>
    <col min="26" max="26" width="25.28515625" style="31" customWidth="1"/>
    <col min="27" max="16384" width="25.28515625" style="31"/>
  </cols>
  <sheetData>
    <row r="1" spans="1:27" s="20" customFormat="1" ht="18.75" customHeight="1" x14ac:dyDescent="0.25">
      <c r="A1" s="42" t="s">
        <v>60</v>
      </c>
      <c r="B1" s="43"/>
      <c r="C1" s="44"/>
      <c r="E1" s="50" t="s">
        <v>111</v>
      </c>
      <c r="F1" s="21"/>
      <c r="G1" s="22"/>
      <c r="H1" s="23" t="s">
        <v>0</v>
      </c>
      <c r="I1" s="24" t="s">
        <v>1</v>
      </c>
      <c r="J1" s="25" t="s">
        <v>65</v>
      </c>
      <c r="K1" s="16" t="s">
        <v>53</v>
      </c>
      <c r="L1" s="16" t="s">
        <v>54</v>
      </c>
      <c r="M1" s="16" t="s">
        <v>2</v>
      </c>
      <c r="N1" s="16" t="s">
        <v>3</v>
      </c>
      <c r="O1" s="16" t="s">
        <v>4</v>
      </c>
      <c r="P1" s="16" t="s">
        <v>5</v>
      </c>
      <c r="Q1" s="16" t="s">
        <v>6</v>
      </c>
      <c r="R1" s="16" t="s">
        <v>7</v>
      </c>
      <c r="S1" s="16" t="s">
        <v>8</v>
      </c>
      <c r="T1" s="16" t="s">
        <v>9</v>
      </c>
      <c r="U1" s="19"/>
      <c r="V1" s="19"/>
      <c r="W1" s="19"/>
      <c r="X1" s="19"/>
      <c r="Z1" s="26"/>
      <c r="AA1" s="26"/>
    </row>
    <row r="2" spans="1:27" s="28" customFormat="1" ht="18.75" customHeight="1" x14ac:dyDescent="0.25">
      <c r="A2" s="8" t="s">
        <v>134</v>
      </c>
      <c r="B2" s="9">
        <f>IF(unit=1,VLOOKUP($E$15,'RFEM Import'!I2:T46,5,FALSE),ROUND((VLOOKUP($E$15,'RFEM Import'!I2:T46,5,FALSE)*$X$5),0))*valid</f>
        <v>2540</v>
      </c>
      <c r="C2" s="27" t="str">
        <f t="shared" ref="C2:C7" si="0">IF(unit=1,"kNm²/m",IF(unit=2,"lbf-in²/ft","lbf-ft²/ft"))</f>
        <v>kNm²/m</v>
      </c>
      <c r="E2" s="50"/>
      <c r="F2" s="12"/>
      <c r="G2" s="29"/>
      <c r="H2" s="30">
        <v>1</v>
      </c>
      <c r="I2" s="30" t="s">
        <v>10</v>
      </c>
      <c r="J2" s="17" t="s">
        <v>66</v>
      </c>
      <c r="K2" s="17" t="b">
        <v>1</v>
      </c>
      <c r="L2" s="17" t="s">
        <v>55</v>
      </c>
      <c r="M2" s="30">
        <v>208</v>
      </c>
      <c r="N2" s="30">
        <v>8</v>
      </c>
      <c r="O2" s="30">
        <v>6.7</v>
      </c>
      <c r="P2" s="30">
        <v>4420</v>
      </c>
      <c r="Q2" s="30">
        <v>11500</v>
      </c>
      <c r="R2" s="30">
        <v>480000</v>
      </c>
      <c r="S2" s="30">
        <v>240000</v>
      </c>
      <c r="T2" s="30">
        <v>18800</v>
      </c>
      <c r="U2" s="19"/>
      <c r="V2" s="48" t="s">
        <v>63</v>
      </c>
      <c r="W2" s="19" t="s">
        <v>114</v>
      </c>
      <c r="X2" s="31"/>
    </row>
    <row r="3" spans="1:27" ht="18.75" customHeight="1" x14ac:dyDescent="0.25">
      <c r="A3" s="10" t="s">
        <v>120</v>
      </c>
      <c r="B3" s="32">
        <v>0</v>
      </c>
      <c r="C3" s="33" t="str">
        <f t="shared" si="0"/>
        <v>kNm²/m</v>
      </c>
      <c r="E3" s="51" t="s">
        <v>119</v>
      </c>
      <c r="F3" s="12"/>
      <c r="H3" s="30">
        <v>2</v>
      </c>
      <c r="I3" s="30" t="s">
        <v>11</v>
      </c>
      <c r="J3" s="17" t="s">
        <v>67</v>
      </c>
      <c r="K3" s="17" t="b">
        <v>1</v>
      </c>
      <c r="L3" s="17" t="s">
        <v>55</v>
      </c>
      <c r="M3" s="30">
        <v>316</v>
      </c>
      <c r="N3" s="30">
        <v>27</v>
      </c>
      <c r="O3" s="30">
        <v>10.7</v>
      </c>
      <c r="P3" s="30">
        <v>4450</v>
      </c>
      <c r="Q3" s="30">
        <v>17200</v>
      </c>
      <c r="R3" s="30">
        <v>480000</v>
      </c>
      <c r="S3" s="30">
        <v>360000</v>
      </c>
      <c r="T3" s="30">
        <v>22000</v>
      </c>
      <c r="U3" s="19"/>
      <c r="V3" s="48"/>
      <c r="W3" s="19" t="s">
        <v>115</v>
      </c>
    </row>
    <row r="4" spans="1:27" ht="18.75" customHeight="1" x14ac:dyDescent="0.25">
      <c r="A4" s="10" t="s">
        <v>121</v>
      </c>
      <c r="B4" s="32">
        <v>0</v>
      </c>
      <c r="C4" s="33" t="str">
        <f t="shared" si="0"/>
        <v>kNm²/m</v>
      </c>
      <c r="D4" s="4"/>
      <c r="E4" s="51"/>
      <c r="F4" s="4"/>
      <c r="G4" s="4"/>
      <c r="H4" s="30">
        <v>3</v>
      </c>
      <c r="I4" s="30" t="s">
        <v>12</v>
      </c>
      <c r="J4" s="17" t="s">
        <v>68</v>
      </c>
      <c r="K4" s="17" t="b">
        <v>1</v>
      </c>
      <c r="L4" s="17" t="s">
        <v>55</v>
      </c>
      <c r="M4" s="30">
        <v>504</v>
      </c>
      <c r="N4" s="30">
        <v>8</v>
      </c>
      <c r="O4" s="30">
        <v>16</v>
      </c>
      <c r="P4" s="30">
        <v>7150</v>
      </c>
      <c r="Q4" s="30">
        <v>11500</v>
      </c>
      <c r="R4" s="30">
        <v>720000</v>
      </c>
      <c r="S4" s="30">
        <v>240000</v>
      </c>
      <c r="T4" s="30">
        <v>25100</v>
      </c>
      <c r="U4" s="19"/>
      <c r="V4" s="11"/>
      <c r="W4" s="18" t="str">
        <f>IF(E10=W2,"DQ","DL")</f>
        <v>DL</v>
      </c>
      <c r="Y4" s="41" t="b">
        <f>W4=RIGHT(E15,2)</f>
        <v>1</v>
      </c>
    </row>
    <row r="5" spans="1:27" ht="18.75" customHeight="1" x14ac:dyDescent="0.25">
      <c r="A5" s="8" t="s">
        <v>135</v>
      </c>
      <c r="B5" s="9">
        <f>IF(unit=1,VLOOKUP($E$15,'RFEM Import'!I2:T46,6,FALSE),ROUND((VLOOKUP($E$15,'RFEM Import'!I2:T46,6,FALSE)*$X$5),0))*valid</f>
        <v>208</v>
      </c>
      <c r="C5" s="27" t="str">
        <f t="shared" si="0"/>
        <v>kNm²/m</v>
      </c>
      <c r="F5" s="5"/>
      <c r="G5" s="5"/>
      <c r="H5" s="30">
        <v>4</v>
      </c>
      <c r="I5" s="30" t="s">
        <v>13</v>
      </c>
      <c r="J5" s="17" t="s">
        <v>69</v>
      </c>
      <c r="K5" s="17" t="b">
        <v>1</v>
      </c>
      <c r="L5" s="17" t="s">
        <v>55</v>
      </c>
      <c r="M5" s="30">
        <v>702</v>
      </c>
      <c r="N5" s="30">
        <v>27</v>
      </c>
      <c r="O5" s="30">
        <v>22.7</v>
      </c>
      <c r="P5" s="30">
        <v>6630</v>
      </c>
      <c r="Q5" s="30">
        <v>17200</v>
      </c>
      <c r="R5" s="30">
        <v>720000</v>
      </c>
      <c r="S5" s="30">
        <v>360000</v>
      </c>
      <c r="T5" s="30">
        <v>28200</v>
      </c>
      <c r="U5" s="19"/>
      <c r="V5" s="48" t="s">
        <v>116</v>
      </c>
      <c r="W5" s="19" t="s">
        <v>122</v>
      </c>
      <c r="X5" s="19">
        <f>IF(unit=2,106210.2206,106210.2206/12^2)</f>
        <v>737.57097638888888</v>
      </c>
    </row>
    <row r="6" spans="1:27" ht="18.75" customHeight="1" x14ac:dyDescent="0.25">
      <c r="A6" s="10" t="s">
        <v>123</v>
      </c>
      <c r="B6" s="32">
        <v>0</v>
      </c>
      <c r="C6" s="33" t="str">
        <f t="shared" si="0"/>
        <v>kNm²/m</v>
      </c>
      <c r="D6" s="25"/>
      <c r="F6" s="34"/>
      <c r="G6" s="34"/>
      <c r="H6" s="30">
        <v>5</v>
      </c>
      <c r="I6" s="30" t="s">
        <v>14</v>
      </c>
      <c r="J6" s="17" t="s">
        <v>70</v>
      </c>
      <c r="K6" s="17" t="b">
        <v>1</v>
      </c>
      <c r="L6" s="17" t="s">
        <v>55</v>
      </c>
      <c r="M6" s="30">
        <v>936</v>
      </c>
      <c r="N6" s="30">
        <v>64</v>
      </c>
      <c r="O6" s="30">
        <v>31.2</v>
      </c>
      <c r="P6" s="30">
        <v>6600</v>
      </c>
      <c r="Q6" s="30">
        <v>23000</v>
      </c>
      <c r="R6" s="30">
        <v>720000</v>
      </c>
      <c r="S6" s="30">
        <v>480000</v>
      </c>
      <c r="T6" s="30">
        <v>31400</v>
      </c>
      <c r="U6" s="19"/>
      <c r="V6" s="48"/>
      <c r="W6" s="19" t="s">
        <v>59</v>
      </c>
      <c r="X6" s="19">
        <v>68.522599999999997</v>
      </c>
    </row>
    <row r="7" spans="1:27" s="6" customFormat="1" ht="18.75" customHeight="1" x14ac:dyDescent="0.25">
      <c r="A7" s="8" t="s">
        <v>136</v>
      </c>
      <c r="B7" s="9">
        <f>IF(unit=1,VLOOKUP($E$15,'RFEM Import'!I2:T46,7,FALSE),ROUND((VLOOKUP($E$15,'RFEM Import'!I2:T46,7,FALSE)*$X$5),0))*valid</f>
        <v>92.8</v>
      </c>
      <c r="C7" s="27" t="str">
        <f t="shared" si="0"/>
        <v>kNm²/m</v>
      </c>
      <c r="F7" s="7"/>
      <c r="G7" s="7"/>
      <c r="H7" s="30">
        <v>6</v>
      </c>
      <c r="I7" s="30" t="s">
        <v>15</v>
      </c>
      <c r="J7" s="17" t="s">
        <v>71</v>
      </c>
      <c r="K7" s="17" t="b">
        <v>1</v>
      </c>
      <c r="L7" s="17" t="s">
        <v>55</v>
      </c>
      <c r="M7" s="30">
        <v>1300</v>
      </c>
      <c r="N7" s="30">
        <v>27</v>
      </c>
      <c r="O7" s="30">
        <v>41.5</v>
      </c>
      <c r="P7" s="30">
        <v>9260</v>
      </c>
      <c r="Q7" s="30">
        <v>17200</v>
      </c>
      <c r="R7" s="30">
        <v>960000</v>
      </c>
      <c r="S7" s="30">
        <v>360000</v>
      </c>
      <c r="T7" s="30">
        <v>34500</v>
      </c>
      <c r="U7" s="19"/>
      <c r="V7" s="19"/>
      <c r="W7" s="19"/>
      <c r="X7" s="19"/>
    </row>
    <row r="8" spans="1:27" ht="7.5" customHeight="1" x14ac:dyDescent="0.25">
      <c r="A8" s="45"/>
      <c r="B8" s="46"/>
      <c r="C8" s="47"/>
      <c r="H8" s="30">
        <v>7</v>
      </c>
      <c r="I8" s="30" t="s">
        <v>16</v>
      </c>
      <c r="J8" s="17" t="s">
        <v>72</v>
      </c>
      <c r="K8" s="17" t="b">
        <v>1</v>
      </c>
      <c r="L8" s="17" t="s">
        <v>55</v>
      </c>
      <c r="M8" s="30">
        <v>1660</v>
      </c>
      <c r="N8" s="30">
        <v>64</v>
      </c>
      <c r="O8" s="30">
        <v>53.9</v>
      </c>
      <c r="P8" s="30">
        <v>8840</v>
      </c>
      <c r="Q8" s="30">
        <v>23000</v>
      </c>
      <c r="R8" s="30">
        <v>960000</v>
      </c>
      <c r="S8" s="30">
        <v>480000</v>
      </c>
      <c r="T8" s="30">
        <v>37600</v>
      </c>
      <c r="U8" s="19"/>
      <c r="V8" s="19"/>
      <c r="W8" s="11" t="str">
        <f>VLOOKUP(E15,I2:J46,2,FALSE)</f>
        <v>Platte26</v>
      </c>
      <c r="X8" s="19"/>
    </row>
    <row r="9" spans="1:27" ht="18.75" customHeight="1" x14ac:dyDescent="0.25">
      <c r="A9" s="42" t="s">
        <v>61</v>
      </c>
      <c r="B9" s="43"/>
      <c r="C9" s="44"/>
      <c r="E9" s="35" t="s">
        <v>113</v>
      </c>
      <c r="H9" s="30">
        <v>8</v>
      </c>
      <c r="I9" s="30" t="s">
        <v>17</v>
      </c>
      <c r="J9" s="17" t="s">
        <v>73</v>
      </c>
      <c r="K9" s="17" t="b">
        <v>1</v>
      </c>
      <c r="L9" s="17" t="s">
        <v>55</v>
      </c>
      <c r="M9" s="30">
        <v>792</v>
      </c>
      <c r="N9" s="30">
        <v>208</v>
      </c>
      <c r="O9" s="30">
        <v>33.799999999999997</v>
      </c>
      <c r="P9" s="30">
        <v>7980</v>
      </c>
      <c r="Q9" s="30">
        <v>4420</v>
      </c>
      <c r="R9" s="30">
        <v>720000</v>
      </c>
      <c r="S9" s="30">
        <v>480000</v>
      </c>
      <c r="T9" s="30">
        <v>33700</v>
      </c>
      <c r="U9" s="19"/>
      <c r="V9" s="19"/>
      <c r="W9" s="11" t="str">
        <f>INDEX(list2,2)</f>
        <v>Platte2</v>
      </c>
      <c r="X9" s="19"/>
    </row>
    <row r="10" spans="1:27" ht="18.75" customHeight="1" x14ac:dyDescent="0.25">
      <c r="A10" s="8" t="s">
        <v>137</v>
      </c>
      <c r="B10" s="9">
        <f>IF(unit=1,ROUND(VLOOKUP($E$15,'RFEM Import'!I2:T46,8,FALSE),0),ROUND((VLOOKUP($E$15,'RFEM Import'!I2:T46,8,FALSE)*$X$6),0))*valid</f>
        <v>12700</v>
      </c>
      <c r="C10" s="27" t="str">
        <f>IF(unit=1,"kN/m","lbf/ft")</f>
        <v>kN/m</v>
      </c>
      <c r="E10" s="49" t="s">
        <v>115</v>
      </c>
      <c r="F10" s="36"/>
      <c r="H10" s="30">
        <v>9</v>
      </c>
      <c r="I10" s="30" t="s">
        <v>18</v>
      </c>
      <c r="J10" s="17" t="s">
        <v>74</v>
      </c>
      <c r="K10" s="17" t="b">
        <v>1</v>
      </c>
      <c r="L10" s="17" t="s">
        <v>55</v>
      </c>
      <c r="M10" s="30">
        <v>1020</v>
      </c>
      <c r="N10" s="30">
        <v>316</v>
      </c>
      <c r="O10" s="30">
        <v>45</v>
      </c>
      <c r="P10" s="30">
        <v>10100</v>
      </c>
      <c r="Q10" s="30">
        <v>4450</v>
      </c>
      <c r="R10" s="30">
        <v>840000</v>
      </c>
      <c r="S10" s="30">
        <v>480000</v>
      </c>
      <c r="T10" s="30">
        <v>37100</v>
      </c>
      <c r="U10" s="19"/>
      <c r="V10" s="19" t="s">
        <v>117</v>
      </c>
      <c r="W10" s="11" t="str">
        <f>VLOOKUP($E$15,I2:J46,2,FALSE)</f>
        <v>Platte26</v>
      </c>
      <c r="X10" s="19"/>
    </row>
    <row r="11" spans="1:27" ht="18.75" customHeight="1" x14ac:dyDescent="0.25">
      <c r="A11" s="33" t="s">
        <v>124</v>
      </c>
      <c r="B11" s="32">
        <v>0</v>
      </c>
      <c r="C11" s="33" t="str">
        <f>IF(unit=1,"kN/m","lbf/ft")</f>
        <v>kN/m</v>
      </c>
      <c r="E11" s="49"/>
      <c r="F11" s="13"/>
      <c r="H11" s="30">
        <v>10</v>
      </c>
      <c r="I11" s="30" t="s">
        <v>19</v>
      </c>
      <c r="J11" s="17" t="s">
        <v>75</v>
      </c>
      <c r="K11" s="17" t="b">
        <v>1</v>
      </c>
      <c r="L11" s="17" t="s">
        <v>55</v>
      </c>
      <c r="M11" s="30">
        <v>1520</v>
      </c>
      <c r="N11" s="30">
        <v>208</v>
      </c>
      <c r="O11" s="30">
        <v>58.4</v>
      </c>
      <c r="P11" s="30">
        <v>10200</v>
      </c>
      <c r="Q11" s="30">
        <v>4420</v>
      </c>
      <c r="R11" s="30">
        <v>960000</v>
      </c>
      <c r="S11" s="30">
        <v>480000</v>
      </c>
      <c r="T11" s="30">
        <v>40500</v>
      </c>
      <c r="U11" s="19"/>
      <c r="V11" s="19"/>
      <c r="W11" s="19"/>
      <c r="X11" s="19"/>
    </row>
    <row r="12" spans="1:27" ht="18.75" customHeight="1" x14ac:dyDescent="0.25">
      <c r="A12" s="27" t="s">
        <v>138</v>
      </c>
      <c r="B12" s="9">
        <f>IF(unit=1,VLOOKUP($E$15,'RFEM Import'!I2:T46,9,FALSE),ROUND((VLOOKUP($E$15,'RFEM Import'!I2:T46,9,FALSE)*$X$6),0))*valid</f>
        <v>4420</v>
      </c>
      <c r="C12" s="27" t="str">
        <f>IF(unit=1,"kN/m","lbf/ft")</f>
        <v>kN/m</v>
      </c>
      <c r="F12" s="13"/>
      <c r="G12" s="37"/>
      <c r="H12" s="30">
        <v>11</v>
      </c>
      <c r="I12" s="30" t="s">
        <v>20</v>
      </c>
      <c r="J12" s="17" t="s">
        <v>76</v>
      </c>
      <c r="K12" s="17" t="b">
        <v>1</v>
      </c>
      <c r="L12" s="17" t="s">
        <v>55</v>
      </c>
      <c r="M12" s="30">
        <v>1880</v>
      </c>
      <c r="N12" s="30">
        <v>316</v>
      </c>
      <c r="O12" s="30">
        <v>74.3</v>
      </c>
      <c r="P12" s="30">
        <v>12400</v>
      </c>
      <c r="Q12" s="30">
        <v>4450</v>
      </c>
      <c r="R12" s="30">
        <v>1080000</v>
      </c>
      <c r="S12" s="30">
        <v>480000</v>
      </c>
      <c r="T12" s="30">
        <v>43900</v>
      </c>
      <c r="U12" s="19"/>
      <c r="V12" s="19" t="s">
        <v>118</v>
      </c>
      <c r="W12" s="19" t="s">
        <v>143</v>
      </c>
    </row>
    <row r="13" spans="1:27" ht="7.5" customHeight="1" x14ac:dyDescent="0.25">
      <c r="A13" s="45"/>
      <c r="B13" s="46"/>
      <c r="C13" s="47"/>
      <c r="F13" s="7"/>
      <c r="H13" s="30">
        <v>12</v>
      </c>
      <c r="I13" s="30" t="s">
        <v>21</v>
      </c>
      <c r="J13" s="17" t="s">
        <v>77</v>
      </c>
      <c r="K13" s="17" t="b">
        <v>1</v>
      </c>
      <c r="L13" s="17" t="s">
        <v>55</v>
      </c>
      <c r="M13" s="30">
        <v>2300</v>
      </c>
      <c r="N13" s="30">
        <v>448</v>
      </c>
      <c r="O13" s="30">
        <v>92.8</v>
      </c>
      <c r="P13" s="30">
        <v>14900</v>
      </c>
      <c r="Q13" s="30">
        <v>4710</v>
      </c>
      <c r="R13" s="30">
        <v>1200000</v>
      </c>
      <c r="S13" s="30">
        <v>480000</v>
      </c>
      <c r="T13" s="30">
        <v>47200</v>
      </c>
      <c r="U13" s="19"/>
      <c r="V13" s="19"/>
      <c r="W13" s="19" t="s">
        <v>142</v>
      </c>
    </row>
    <row r="14" spans="1:27" ht="18.75" customHeight="1" x14ac:dyDescent="0.25">
      <c r="A14" s="42" t="s">
        <v>62</v>
      </c>
      <c r="B14" s="43"/>
      <c r="C14" s="44"/>
      <c r="E14" s="38" t="str">
        <f>IF(W4&lt;&gt;RIGHT(E15,2),"&lt;&lt; please choose an adequate panel &gt;&gt;","KLH panel")</f>
        <v>KLH panel</v>
      </c>
      <c r="F14" s="36"/>
      <c r="G14" s="39"/>
      <c r="H14" s="30">
        <v>13</v>
      </c>
      <c r="I14" s="30" t="s">
        <v>22</v>
      </c>
      <c r="J14" s="17" t="s">
        <v>78</v>
      </c>
      <c r="K14" s="17" t="b">
        <v>1</v>
      </c>
      <c r="L14" s="17" t="s">
        <v>55</v>
      </c>
      <c r="M14" s="30">
        <v>2670</v>
      </c>
      <c r="N14" s="30">
        <v>702</v>
      </c>
      <c r="O14" s="30">
        <v>114</v>
      </c>
      <c r="P14" s="30">
        <v>12000</v>
      </c>
      <c r="Q14" s="30">
        <v>6630</v>
      </c>
      <c r="R14" s="30">
        <v>1080000</v>
      </c>
      <c r="S14" s="30">
        <v>720000</v>
      </c>
      <c r="T14" s="30">
        <v>50600</v>
      </c>
      <c r="U14" s="19"/>
      <c r="V14" s="19"/>
      <c r="W14" s="31" t="s">
        <v>144</v>
      </c>
      <c r="X14" s="19"/>
    </row>
    <row r="15" spans="1:27" ht="18.75" customHeight="1" x14ac:dyDescent="0.25">
      <c r="A15" s="27" t="s">
        <v>139</v>
      </c>
      <c r="B15" s="9">
        <f>IF(unit=1,VLOOKUP($E$15,'RFEM Import'!I2:T46,10,FALSE),ROUND((VLOOKUP($E$15,'RFEM Import'!I2:T46,10,FALSE)*$X$6),0))*valid</f>
        <v>1200000</v>
      </c>
      <c r="C15" s="27" t="str">
        <f t="shared" ref="C15:C20" si="1">IF(unit=1,"kN/m","lbf/ft")</f>
        <v>kN/m</v>
      </c>
      <c r="E15" s="49" t="s">
        <v>35</v>
      </c>
      <c r="F15" s="13"/>
      <c r="G15" s="13"/>
      <c r="H15" s="30">
        <v>14</v>
      </c>
      <c r="I15" s="30" t="s">
        <v>23</v>
      </c>
      <c r="J15" s="17" t="s">
        <v>79</v>
      </c>
      <c r="K15" s="17" t="b">
        <v>1</v>
      </c>
      <c r="L15" s="17" t="s">
        <v>55</v>
      </c>
      <c r="M15" s="30">
        <v>3650</v>
      </c>
      <c r="N15" s="30">
        <v>448</v>
      </c>
      <c r="O15" s="30">
        <v>138</v>
      </c>
      <c r="P15" s="30">
        <v>17600</v>
      </c>
      <c r="Q15" s="30">
        <v>4710</v>
      </c>
      <c r="R15" s="30">
        <v>1440000</v>
      </c>
      <c r="S15" s="30">
        <v>480000</v>
      </c>
      <c r="T15" s="30">
        <v>54000</v>
      </c>
      <c r="U15" s="19"/>
      <c r="V15" s="19"/>
      <c r="W15" s="18">
        <f>IF(E27=W12,1,IF(E27=W13,2,3))</f>
        <v>1</v>
      </c>
      <c r="X15" s="19"/>
    </row>
    <row r="16" spans="1:27" ht="18.75" customHeight="1" x14ac:dyDescent="0.25">
      <c r="A16" s="33" t="s">
        <v>125</v>
      </c>
      <c r="B16" s="32">
        <v>0</v>
      </c>
      <c r="C16" s="33" t="str">
        <f t="shared" si="1"/>
        <v>kN/m</v>
      </c>
      <c r="E16" s="49"/>
      <c r="F16" s="13"/>
      <c r="G16" s="13"/>
      <c r="H16" s="30">
        <v>15</v>
      </c>
      <c r="I16" s="30" t="s">
        <v>24</v>
      </c>
      <c r="J16" s="17" t="s">
        <v>80</v>
      </c>
      <c r="K16" s="17" t="b">
        <v>1</v>
      </c>
      <c r="L16" s="17" t="s">
        <v>56</v>
      </c>
      <c r="M16" s="30">
        <v>208</v>
      </c>
      <c r="N16" s="30">
        <v>8</v>
      </c>
      <c r="O16" s="30">
        <v>6.7</v>
      </c>
      <c r="P16" s="30">
        <v>4420</v>
      </c>
      <c r="Q16" s="30">
        <v>11500</v>
      </c>
      <c r="R16" s="30">
        <v>480000</v>
      </c>
      <c r="S16" s="30">
        <v>240000</v>
      </c>
      <c r="T16" s="30">
        <v>18800</v>
      </c>
      <c r="U16" s="19"/>
      <c r="V16" s="19"/>
      <c r="W16" s="19"/>
      <c r="X16" s="19"/>
    </row>
    <row r="17" spans="1:24" ht="18.75" customHeight="1" x14ac:dyDescent="0.25">
      <c r="A17" s="33" t="s">
        <v>126</v>
      </c>
      <c r="B17" s="32">
        <v>0</v>
      </c>
      <c r="C17" s="33" t="str">
        <f t="shared" si="1"/>
        <v>kN/m</v>
      </c>
      <c r="H17" s="30">
        <v>16</v>
      </c>
      <c r="I17" s="30" t="s">
        <v>25</v>
      </c>
      <c r="J17" s="17" t="s">
        <v>81</v>
      </c>
      <c r="K17" s="17" t="b">
        <v>1</v>
      </c>
      <c r="L17" s="17" t="s">
        <v>56</v>
      </c>
      <c r="M17" s="30">
        <v>316</v>
      </c>
      <c r="N17" s="30">
        <v>27</v>
      </c>
      <c r="O17" s="30">
        <v>10.7</v>
      </c>
      <c r="P17" s="30">
        <v>4450</v>
      </c>
      <c r="Q17" s="30">
        <v>17200</v>
      </c>
      <c r="R17" s="30">
        <v>480000</v>
      </c>
      <c r="S17" s="30">
        <v>360000</v>
      </c>
      <c r="T17" s="30">
        <v>22000</v>
      </c>
      <c r="U17" s="19"/>
      <c r="V17" s="19"/>
      <c r="W17" s="19"/>
      <c r="X17" s="19"/>
    </row>
    <row r="18" spans="1:24" ht="18.75" customHeight="1" x14ac:dyDescent="0.25">
      <c r="A18" s="27" t="s">
        <v>140</v>
      </c>
      <c r="B18" s="9">
        <f>IF(unit=1, VLOOKUP($E$15,'RFEM Import'!I2:T46,11,FALSE), ROUND((VLOOKUP($E$15,'RFEM Import'!I2:T46,11,FALSE)*$X$6),0))*valid</f>
        <v>480000</v>
      </c>
      <c r="C18" s="27" t="str">
        <f t="shared" si="1"/>
        <v>kN/m</v>
      </c>
      <c r="F18" s="36"/>
      <c r="G18" s="39"/>
      <c r="H18" s="30">
        <v>17</v>
      </c>
      <c r="I18" s="30" t="s">
        <v>26</v>
      </c>
      <c r="J18" s="17" t="s">
        <v>82</v>
      </c>
      <c r="K18" s="17" t="b">
        <v>1</v>
      </c>
      <c r="L18" s="17" t="s">
        <v>56</v>
      </c>
      <c r="M18" s="30">
        <v>504</v>
      </c>
      <c r="N18" s="30">
        <v>8</v>
      </c>
      <c r="O18" s="30">
        <v>16</v>
      </c>
      <c r="P18" s="30">
        <v>7150</v>
      </c>
      <c r="Q18" s="30">
        <v>11500</v>
      </c>
      <c r="R18" s="30">
        <v>720000</v>
      </c>
      <c r="S18" s="30">
        <v>240000</v>
      </c>
      <c r="T18" s="30">
        <v>25100</v>
      </c>
      <c r="U18" s="19"/>
      <c r="V18" s="19"/>
      <c r="W18" s="19"/>
      <c r="X18" s="19"/>
    </row>
    <row r="19" spans="1:24" ht="18.75" customHeight="1" x14ac:dyDescent="0.25">
      <c r="A19" s="33" t="s">
        <v>127</v>
      </c>
      <c r="B19" s="32">
        <v>0</v>
      </c>
      <c r="C19" s="33" t="str">
        <f t="shared" si="1"/>
        <v>kN/m</v>
      </c>
      <c r="E19" s="14"/>
      <c r="F19" s="13"/>
      <c r="G19" s="13"/>
      <c r="H19" s="30">
        <v>18</v>
      </c>
      <c r="I19" s="30" t="s">
        <v>27</v>
      </c>
      <c r="J19" s="17" t="s">
        <v>83</v>
      </c>
      <c r="K19" s="17" t="b">
        <v>1</v>
      </c>
      <c r="L19" s="17" t="s">
        <v>56</v>
      </c>
      <c r="M19" s="30">
        <v>702</v>
      </c>
      <c r="N19" s="30">
        <v>27</v>
      </c>
      <c r="O19" s="30">
        <v>22.7</v>
      </c>
      <c r="P19" s="30">
        <v>6630</v>
      </c>
      <c r="Q19" s="30">
        <v>17200</v>
      </c>
      <c r="R19" s="30">
        <v>720000</v>
      </c>
      <c r="S19" s="30">
        <v>360000</v>
      </c>
      <c r="T19" s="30">
        <v>28200</v>
      </c>
      <c r="U19" s="19"/>
      <c r="V19" s="19"/>
      <c r="W19" s="19"/>
      <c r="X19" s="19"/>
    </row>
    <row r="20" spans="1:24" ht="18.75" customHeight="1" x14ac:dyDescent="0.25">
      <c r="A20" s="27" t="s">
        <v>141</v>
      </c>
      <c r="B20" s="9">
        <f>IF(unit=1, VLOOKUP($E$15,'RFEM Import'!I2:T46,12,FALSE), ROUND((VLOOKUP($E$15,'RFEM Import'!I2:T46,12,FALSE)*$X$6),0))*valid</f>
        <v>47200</v>
      </c>
      <c r="C20" s="27" t="str">
        <f t="shared" si="1"/>
        <v>kN/m</v>
      </c>
      <c r="E20" s="14"/>
      <c r="F20" s="13"/>
      <c r="G20" s="13"/>
      <c r="H20" s="30">
        <v>19</v>
      </c>
      <c r="I20" s="30" t="s">
        <v>28</v>
      </c>
      <c r="J20" s="17" t="s">
        <v>84</v>
      </c>
      <c r="K20" s="17" t="b">
        <v>1</v>
      </c>
      <c r="L20" s="17" t="s">
        <v>56</v>
      </c>
      <c r="M20" s="30">
        <v>992</v>
      </c>
      <c r="N20" s="30">
        <v>8</v>
      </c>
      <c r="O20" s="30">
        <v>31.2</v>
      </c>
      <c r="P20" s="30">
        <v>10500</v>
      </c>
      <c r="Q20" s="30">
        <v>11500</v>
      </c>
      <c r="R20" s="30">
        <v>960000</v>
      </c>
      <c r="S20" s="30">
        <v>240000</v>
      </c>
      <c r="T20" s="30">
        <v>31400</v>
      </c>
      <c r="U20" s="19"/>
      <c r="V20" s="19"/>
      <c r="W20" s="19"/>
      <c r="X20" s="19"/>
    </row>
    <row r="21" spans="1:24" ht="7.5" customHeight="1" x14ac:dyDescent="0.25">
      <c r="A21" s="45"/>
      <c r="B21" s="46"/>
      <c r="C21" s="47"/>
      <c r="E21" s="14"/>
      <c r="H21" s="30">
        <v>20</v>
      </c>
      <c r="I21" s="30" t="s">
        <v>29</v>
      </c>
      <c r="J21" s="17" t="s">
        <v>85</v>
      </c>
      <c r="K21" s="17" t="b">
        <v>1</v>
      </c>
      <c r="L21" s="17" t="s">
        <v>56</v>
      </c>
      <c r="M21" s="30">
        <v>1300</v>
      </c>
      <c r="N21" s="30">
        <v>27</v>
      </c>
      <c r="O21" s="30">
        <v>41.5</v>
      </c>
      <c r="P21" s="30">
        <v>9260</v>
      </c>
      <c r="Q21" s="30">
        <v>17200</v>
      </c>
      <c r="R21" s="30">
        <v>960000</v>
      </c>
      <c r="S21" s="30">
        <v>360000</v>
      </c>
      <c r="T21" s="30">
        <v>34500</v>
      </c>
      <c r="U21" s="19"/>
      <c r="V21" s="19"/>
      <c r="W21" s="19"/>
      <c r="X21" s="19"/>
    </row>
    <row r="22" spans="1:24" ht="18.75" customHeight="1" x14ac:dyDescent="0.25">
      <c r="A22" s="42" t="s">
        <v>64</v>
      </c>
      <c r="B22" s="43"/>
      <c r="C22" s="44"/>
      <c r="F22" s="15"/>
      <c r="G22" s="15"/>
      <c r="H22" s="30">
        <v>21</v>
      </c>
      <c r="I22" s="30" t="s">
        <v>30</v>
      </c>
      <c r="J22" s="17" t="s">
        <v>86</v>
      </c>
      <c r="K22" s="17" t="b">
        <v>1</v>
      </c>
      <c r="L22" s="17" t="s">
        <v>56</v>
      </c>
      <c r="M22" s="30">
        <v>1660</v>
      </c>
      <c r="N22" s="30">
        <v>64</v>
      </c>
      <c r="O22" s="30">
        <v>53.9</v>
      </c>
      <c r="P22" s="30">
        <v>8840</v>
      </c>
      <c r="Q22" s="30">
        <v>23000</v>
      </c>
      <c r="R22" s="30">
        <v>960000</v>
      </c>
      <c r="S22" s="30">
        <v>480000</v>
      </c>
      <c r="T22" s="30">
        <v>37600</v>
      </c>
      <c r="U22" s="19"/>
      <c r="V22" s="19"/>
      <c r="W22" s="19"/>
      <c r="X22" s="19"/>
    </row>
    <row r="23" spans="1:24" ht="18.75" customHeight="1" x14ac:dyDescent="0.25">
      <c r="A23" s="33" t="s">
        <v>128</v>
      </c>
      <c r="B23" s="32">
        <v>0</v>
      </c>
      <c r="C23" s="33" t="str">
        <f t="shared" ref="C23:C28" si="2">IF(unit=1,"kN/m","lbf/ft")</f>
        <v>kN/m</v>
      </c>
      <c r="F23" s="15"/>
      <c r="G23" s="15"/>
      <c r="H23" s="30">
        <v>22</v>
      </c>
      <c r="I23" s="30" t="s">
        <v>31</v>
      </c>
      <c r="J23" s="17" t="s">
        <v>87</v>
      </c>
      <c r="K23" s="17" t="b">
        <v>1</v>
      </c>
      <c r="L23" s="17" t="s">
        <v>56</v>
      </c>
      <c r="M23" s="30">
        <v>792</v>
      </c>
      <c r="N23" s="30">
        <v>208</v>
      </c>
      <c r="O23" s="30">
        <v>33.799999999999997</v>
      </c>
      <c r="P23" s="30">
        <v>7980</v>
      </c>
      <c r="Q23" s="30">
        <v>4420</v>
      </c>
      <c r="R23" s="30">
        <v>720000</v>
      </c>
      <c r="S23" s="30">
        <v>480000</v>
      </c>
      <c r="T23" s="30">
        <v>33700</v>
      </c>
      <c r="U23" s="19"/>
      <c r="V23" s="19"/>
      <c r="W23" s="19"/>
      <c r="X23" s="19"/>
    </row>
    <row r="24" spans="1:24" ht="18.75" customHeight="1" x14ac:dyDescent="0.25">
      <c r="A24" s="33" t="s">
        <v>129</v>
      </c>
      <c r="B24" s="32">
        <v>0</v>
      </c>
      <c r="C24" s="33" t="str">
        <f t="shared" si="2"/>
        <v>kN/m</v>
      </c>
      <c r="F24" s="15"/>
      <c r="G24" s="15"/>
      <c r="H24" s="30">
        <v>23</v>
      </c>
      <c r="I24" s="30" t="s">
        <v>32</v>
      </c>
      <c r="J24" s="17" t="s">
        <v>88</v>
      </c>
      <c r="K24" s="17" t="b">
        <v>1</v>
      </c>
      <c r="L24" s="17" t="s">
        <v>56</v>
      </c>
      <c r="M24" s="30">
        <v>1020</v>
      </c>
      <c r="N24" s="30">
        <v>316</v>
      </c>
      <c r="O24" s="30">
        <v>45</v>
      </c>
      <c r="P24" s="30">
        <v>10100</v>
      </c>
      <c r="Q24" s="30">
        <v>4450</v>
      </c>
      <c r="R24" s="30">
        <v>840000</v>
      </c>
      <c r="S24" s="30">
        <v>480000</v>
      </c>
      <c r="T24" s="30">
        <v>37100</v>
      </c>
      <c r="U24" s="19"/>
      <c r="V24" s="19"/>
      <c r="W24" s="19"/>
      <c r="X24" s="19"/>
    </row>
    <row r="25" spans="1:24" ht="18.75" customHeight="1" x14ac:dyDescent="0.25">
      <c r="A25" s="33" t="s">
        <v>130</v>
      </c>
      <c r="B25" s="32">
        <v>0</v>
      </c>
      <c r="C25" s="33" t="str">
        <f t="shared" si="2"/>
        <v>kN/m</v>
      </c>
      <c r="E25" s="14"/>
      <c r="F25" s="15"/>
      <c r="G25" s="15"/>
      <c r="H25" s="30">
        <v>24</v>
      </c>
      <c r="I25" s="30" t="s">
        <v>33</v>
      </c>
      <c r="J25" s="17" t="s">
        <v>89</v>
      </c>
      <c r="K25" s="17" t="b">
        <v>1</v>
      </c>
      <c r="L25" s="17" t="s">
        <v>56</v>
      </c>
      <c r="M25" s="30">
        <v>1520</v>
      </c>
      <c r="N25" s="30">
        <v>208</v>
      </c>
      <c r="O25" s="30">
        <v>58.4</v>
      </c>
      <c r="P25" s="30">
        <v>10200</v>
      </c>
      <c r="Q25" s="30">
        <v>4420</v>
      </c>
      <c r="R25" s="30">
        <v>960000</v>
      </c>
      <c r="S25" s="30">
        <v>480000</v>
      </c>
      <c r="T25" s="30">
        <v>40500</v>
      </c>
      <c r="U25" s="19"/>
      <c r="V25" s="19"/>
      <c r="W25" s="19"/>
      <c r="X25" s="19"/>
    </row>
    <row r="26" spans="1:24" ht="18.75" customHeight="1" x14ac:dyDescent="0.25">
      <c r="A26" s="33" t="s">
        <v>131</v>
      </c>
      <c r="B26" s="32">
        <v>0</v>
      </c>
      <c r="C26" s="33" t="str">
        <f t="shared" si="2"/>
        <v>kN/m</v>
      </c>
      <c r="E26" s="35" t="s">
        <v>112</v>
      </c>
      <c r="F26" s="15"/>
      <c r="G26" s="15"/>
      <c r="H26" s="30">
        <v>25</v>
      </c>
      <c r="I26" s="30" t="s">
        <v>34</v>
      </c>
      <c r="J26" s="17" t="s">
        <v>90</v>
      </c>
      <c r="K26" s="17" t="b">
        <v>1</v>
      </c>
      <c r="L26" s="17" t="s">
        <v>56</v>
      </c>
      <c r="M26" s="30">
        <v>1880</v>
      </c>
      <c r="N26" s="30">
        <v>316</v>
      </c>
      <c r="O26" s="30">
        <v>74.3</v>
      </c>
      <c r="P26" s="30">
        <v>12400</v>
      </c>
      <c r="Q26" s="30">
        <v>4450</v>
      </c>
      <c r="R26" s="30">
        <v>1080000</v>
      </c>
      <c r="S26" s="30">
        <v>480000</v>
      </c>
      <c r="T26" s="30">
        <v>43900</v>
      </c>
      <c r="U26" s="19"/>
      <c r="V26" s="19"/>
      <c r="W26" s="19"/>
      <c r="X26" s="19"/>
    </row>
    <row r="27" spans="1:24" ht="18.75" customHeight="1" x14ac:dyDescent="0.25">
      <c r="A27" s="33" t="s">
        <v>132</v>
      </c>
      <c r="B27" s="32">
        <v>0</v>
      </c>
      <c r="C27" s="33" t="str">
        <f t="shared" si="2"/>
        <v>kN/m</v>
      </c>
      <c r="E27" s="49" t="s">
        <v>143</v>
      </c>
      <c r="F27" s="15"/>
      <c r="G27" s="15"/>
      <c r="H27" s="30">
        <v>26</v>
      </c>
      <c r="I27" s="30" t="s">
        <v>35</v>
      </c>
      <c r="J27" s="17" t="s">
        <v>91</v>
      </c>
      <c r="K27" s="17" t="b">
        <v>1</v>
      </c>
      <c r="L27" s="17" t="s">
        <v>56</v>
      </c>
      <c r="M27" s="30">
        <v>2540</v>
      </c>
      <c r="N27" s="30">
        <v>208</v>
      </c>
      <c r="O27" s="30">
        <v>92.8</v>
      </c>
      <c r="P27" s="30">
        <v>12700</v>
      </c>
      <c r="Q27" s="30">
        <v>4420</v>
      </c>
      <c r="R27" s="30">
        <v>1200000</v>
      </c>
      <c r="S27" s="30">
        <v>480000</v>
      </c>
      <c r="T27" s="30">
        <v>47200</v>
      </c>
      <c r="U27" s="19"/>
      <c r="V27" s="19"/>
      <c r="W27" s="19"/>
      <c r="X27" s="19"/>
    </row>
    <row r="28" spans="1:24" ht="18.75" customHeight="1" x14ac:dyDescent="0.25">
      <c r="A28" s="33" t="s">
        <v>133</v>
      </c>
      <c r="B28" s="32">
        <v>0</v>
      </c>
      <c r="C28" s="33" t="str">
        <f t="shared" si="2"/>
        <v>kN/m</v>
      </c>
      <c r="E28" s="49"/>
      <c r="F28" s="15"/>
      <c r="G28" s="15"/>
      <c r="H28" s="30">
        <v>27</v>
      </c>
      <c r="I28" s="30" t="s">
        <v>36</v>
      </c>
      <c r="J28" s="17" t="s">
        <v>92</v>
      </c>
      <c r="K28" s="17" t="b">
        <v>1</v>
      </c>
      <c r="L28" s="17" t="s">
        <v>56</v>
      </c>
      <c r="M28" s="30">
        <v>3060</v>
      </c>
      <c r="N28" s="30">
        <v>316</v>
      </c>
      <c r="O28" s="30">
        <v>114</v>
      </c>
      <c r="P28" s="30">
        <v>15000</v>
      </c>
      <c r="Q28" s="30">
        <v>4450</v>
      </c>
      <c r="R28" s="30">
        <v>1320000</v>
      </c>
      <c r="S28" s="30">
        <v>480000</v>
      </c>
      <c r="T28" s="30">
        <v>50600</v>
      </c>
      <c r="U28" s="19"/>
      <c r="V28" s="19"/>
      <c r="W28" s="19"/>
      <c r="X28" s="19"/>
    </row>
    <row r="29" spans="1:24" ht="18.75" x14ac:dyDescent="0.25">
      <c r="E29" s="14"/>
      <c r="F29" s="15"/>
      <c r="G29" s="15"/>
      <c r="H29" s="30">
        <v>28</v>
      </c>
      <c r="I29" s="30" t="s">
        <v>37</v>
      </c>
      <c r="J29" s="17" t="s">
        <v>93</v>
      </c>
      <c r="K29" s="17" t="b">
        <v>1</v>
      </c>
      <c r="L29" s="17" t="s">
        <v>56</v>
      </c>
      <c r="M29" s="30">
        <v>3650</v>
      </c>
      <c r="N29" s="30">
        <v>448</v>
      </c>
      <c r="O29" s="30">
        <v>138</v>
      </c>
      <c r="P29" s="30">
        <v>17600</v>
      </c>
      <c r="Q29" s="30">
        <v>4710</v>
      </c>
      <c r="R29" s="30">
        <v>1440000</v>
      </c>
      <c r="S29" s="30">
        <v>480000</v>
      </c>
      <c r="T29" s="30">
        <v>54000</v>
      </c>
      <c r="U29" s="19"/>
      <c r="V29" s="19"/>
      <c r="W29" s="19"/>
      <c r="X29" s="19"/>
    </row>
    <row r="30" spans="1:24" ht="18.75" x14ac:dyDescent="0.25">
      <c r="E30" s="14"/>
      <c r="F30" s="15"/>
      <c r="G30" s="15"/>
      <c r="H30" s="30">
        <v>29</v>
      </c>
      <c r="I30" s="30" t="s">
        <v>39</v>
      </c>
      <c r="J30" s="17" t="s">
        <v>94</v>
      </c>
      <c r="K30" s="17" t="b">
        <v>1</v>
      </c>
      <c r="L30" s="17" t="s">
        <v>56</v>
      </c>
      <c r="M30" s="30">
        <v>4210</v>
      </c>
      <c r="N30" s="30">
        <v>702</v>
      </c>
      <c r="O30" s="30">
        <v>166</v>
      </c>
      <c r="P30" s="30">
        <v>14100</v>
      </c>
      <c r="Q30" s="30">
        <v>6630</v>
      </c>
      <c r="R30" s="30">
        <v>1320000</v>
      </c>
      <c r="S30" s="30">
        <v>720000</v>
      </c>
      <c r="T30" s="30">
        <v>57400</v>
      </c>
      <c r="U30" s="19"/>
      <c r="V30" s="19"/>
      <c r="W30" s="19"/>
      <c r="X30" s="19"/>
    </row>
    <row r="31" spans="1:24" ht="18.75" x14ac:dyDescent="0.25">
      <c r="E31" s="14"/>
      <c r="F31" s="15"/>
      <c r="G31" s="15"/>
      <c r="H31" s="30">
        <v>30</v>
      </c>
      <c r="I31" s="30" t="s">
        <v>40</v>
      </c>
      <c r="J31" s="17" t="s">
        <v>95</v>
      </c>
      <c r="K31" s="17" t="b">
        <v>1</v>
      </c>
      <c r="L31" s="17" t="s">
        <v>56</v>
      </c>
      <c r="M31" s="30">
        <v>4900</v>
      </c>
      <c r="N31" s="30">
        <v>936</v>
      </c>
      <c r="O31" s="30">
        <v>197</v>
      </c>
      <c r="P31" s="30">
        <v>16200</v>
      </c>
      <c r="Q31" s="30">
        <v>6600</v>
      </c>
      <c r="R31" s="30">
        <v>1440000</v>
      </c>
      <c r="S31" s="30">
        <v>720000</v>
      </c>
      <c r="T31" s="30">
        <v>60700</v>
      </c>
      <c r="U31" s="19"/>
      <c r="V31" s="19"/>
      <c r="W31" s="19"/>
      <c r="X31" s="19"/>
    </row>
    <row r="32" spans="1:24" x14ac:dyDescent="0.25">
      <c r="H32" s="30">
        <v>31</v>
      </c>
      <c r="I32" s="30" t="s">
        <v>41</v>
      </c>
      <c r="J32" s="17" t="s">
        <v>96</v>
      </c>
      <c r="K32" s="17" t="b">
        <v>1</v>
      </c>
      <c r="L32" s="17" t="s">
        <v>56</v>
      </c>
      <c r="M32" s="30">
        <v>5560</v>
      </c>
      <c r="N32" s="30">
        <v>1300</v>
      </c>
      <c r="O32" s="30">
        <v>232</v>
      </c>
      <c r="P32" s="30">
        <v>14100</v>
      </c>
      <c r="Q32" s="30">
        <v>9260</v>
      </c>
      <c r="R32" s="30">
        <v>1320000</v>
      </c>
      <c r="S32" s="30">
        <v>960000</v>
      </c>
      <c r="T32" s="30">
        <v>64100</v>
      </c>
      <c r="U32" s="19"/>
      <c r="V32" s="19"/>
      <c r="W32" s="19"/>
      <c r="X32" s="19"/>
    </row>
    <row r="33" spans="5:24" x14ac:dyDescent="0.25">
      <c r="H33" s="30">
        <v>32</v>
      </c>
      <c r="I33" s="30" t="s">
        <v>42</v>
      </c>
      <c r="J33" s="17" t="s">
        <v>97</v>
      </c>
      <c r="K33" s="17" t="b">
        <v>1</v>
      </c>
      <c r="L33" s="17" t="s">
        <v>56</v>
      </c>
      <c r="M33" s="30">
        <v>6340</v>
      </c>
      <c r="N33" s="30">
        <v>1660</v>
      </c>
      <c r="O33" s="30">
        <v>270</v>
      </c>
      <c r="P33" s="30">
        <v>16000</v>
      </c>
      <c r="Q33" s="30">
        <v>8840</v>
      </c>
      <c r="R33" s="30">
        <v>1440000</v>
      </c>
      <c r="S33" s="30">
        <v>960000</v>
      </c>
      <c r="T33" s="30">
        <v>67500</v>
      </c>
      <c r="U33" s="19"/>
      <c r="V33" s="19"/>
      <c r="W33" s="19"/>
      <c r="X33" s="19"/>
    </row>
    <row r="34" spans="5:24" x14ac:dyDescent="0.25">
      <c r="E34" s="19"/>
      <c r="F34" s="4"/>
      <c r="G34" s="4"/>
      <c r="H34" s="30">
        <v>33</v>
      </c>
      <c r="I34" s="30" t="s">
        <v>57</v>
      </c>
      <c r="J34" s="17" t="s">
        <v>98</v>
      </c>
      <c r="K34" s="17" t="b">
        <v>1</v>
      </c>
      <c r="L34" s="17" t="s">
        <v>56</v>
      </c>
      <c r="M34" s="30">
        <v>3300</v>
      </c>
      <c r="N34" s="30">
        <v>2540</v>
      </c>
      <c r="O34" s="30">
        <v>210</v>
      </c>
      <c r="P34" s="30">
        <v>12700</v>
      </c>
      <c r="Q34" s="30">
        <v>12700</v>
      </c>
      <c r="R34" s="30">
        <v>960000</v>
      </c>
      <c r="S34" s="30">
        <v>1200000</v>
      </c>
      <c r="T34" s="30">
        <v>60700</v>
      </c>
      <c r="U34" s="19"/>
      <c r="V34" s="19"/>
      <c r="W34" s="19"/>
      <c r="X34" s="19"/>
    </row>
    <row r="35" spans="5:24" x14ac:dyDescent="0.25">
      <c r="H35" s="30">
        <v>34</v>
      </c>
      <c r="I35" s="30" t="s">
        <v>43</v>
      </c>
      <c r="J35" s="17" t="s">
        <v>99</v>
      </c>
      <c r="K35" s="17" t="b">
        <v>1</v>
      </c>
      <c r="L35" s="17" t="s">
        <v>56</v>
      </c>
      <c r="M35" s="30">
        <v>4350</v>
      </c>
      <c r="N35" s="30">
        <v>3650</v>
      </c>
      <c r="O35" s="30">
        <v>288</v>
      </c>
      <c r="P35" s="30">
        <v>13000</v>
      </c>
      <c r="Q35" s="30">
        <v>17600</v>
      </c>
      <c r="R35" s="30">
        <v>960000</v>
      </c>
      <c r="S35" s="30">
        <v>1440000</v>
      </c>
      <c r="T35" s="30">
        <v>67500</v>
      </c>
      <c r="U35" s="19"/>
      <c r="V35" s="19"/>
      <c r="W35" s="19"/>
      <c r="X35" s="19"/>
    </row>
    <row r="36" spans="5:24" x14ac:dyDescent="0.25">
      <c r="H36" s="30">
        <v>35</v>
      </c>
      <c r="I36" s="30" t="s">
        <v>44</v>
      </c>
      <c r="J36" s="17" t="s">
        <v>100</v>
      </c>
      <c r="K36" s="17" t="b">
        <v>1</v>
      </c>
      <c r="L36" s="17" t="s">
        <v>56</v>
      </c>
      <c r="M36" s="30">
        <v>7060</v>
      </c>
      <c r="N36" s="30">
        <v>3590</v>
      </c>
      <c r="O36" s="30">
        <v>383</v>
      </c>
      <c r="P36" s="30">
        <v>17800</v>
      </c>
      <c r="Q36" s="30">
        <v>12200</v>
      </c>
      <c r="R36" s="30">
        <v>1440000</v>
      </c>
      <c r="S36" s="30">
        <v>1200000</v>
      </c>
      <c r="T36" s="30">
        <v>74200</v>
      </c>
      <c r="U36" s="19"/>
      <c r="V36" s="19"/>
      <c r="W36" s="19"/>
      <c r="X36" s="19"/>
    </row>
    <row r="37" spans="5:24" x14ac:dyDescent="0.25">
      <c r="H37" s="30">
        <v>36</v>
      </c>
      <c r="I37" s="30" t="s">
        <v>45</v>
      </c>
      <c r="J37" s="17" t="s">
        <v>101</v>
      </c>
      <c r="K37" s="17" t="b">
        <v>1</v>
      </c>
      <c r="L37" s="17" t="s">
        <v>56</v>
      </c>
      <c r="M37" s="30">
        <v>8930</v>
      </c>
      <c r="N37" s="30">
        <v>4900</v>
      </c>
      <c r="O37" s="30">
        <v>497</v>
      </c>
      <c r="P37" s="30">
        <v>17600</v>
      </c>
      <c r="Q37" s="30">
        <v>16200</v>
      </c>
      <c r="R37" s="30">
        <v>1440000</v>
      </c>
      <c r="S37" s="30">
        <v>1440000</v>
      </c>
      <c r="T37" s="30">
        <v>81000</v>
      </c>
      <c r="U37" s="19"/>
      <c r="V37" s="19"/>
      <c r="W37" s="19"/>
      <c r="X37" s="19"/>
    </row>
    <row r="38" spans="5:24" x14ac:dyDescent="0.25">
      <c r="H38" s="30">
        <v>37</v>
      </c>
      <c r="I38" s="30" t="s">
        <v>38</v>
      </c>
      <c r="J38" s="17" t="s">
        <v>102</v>
      </c>
      <c r="K38" s="17" t="b">
        <v>1</v>
      </c>
      <c r="L38" s="17" t="s">
        <v>56</v>
      </c>
      <c r="M38" s="30">
        <v>4030</v>
      </c>
      <c r="N38" s="30">
        <v>64</v>
      </c>
      <c r="O38" s="30">
        <v>128</v>
      </c>
      <c r="P38" s="30">
        <v>14300</v>
      </c>
      <c r="Q38" s="30">
        <v>23000</v>
      </c>
      <c r="R38" s="30">
        <v>1440000</v>
      </c>
      <c r="S38" s="30">
        <v>480000</v>
      </c>
      <c r="T38" s="30">
        <v>40800</v>
      </c>
      <c r="U38" s="19"/>
      <c r="V38" s="19"/>
      <c r="W38" s="19"/>
      <c r="X38" s="19"/>
    </row>
    <row r="39" spans="5:24" x14ac:dyDescent="0.25">
      <c r="H39" s="30">
        <v>38</v>
      </c>
      <c r="I39" s="30" t="s">
        <v>58</v>
      </c>
      <c r="J39" s="17" t="s">
        <v>103</v>
      </c>
      <c r="K39" s="17" t="b">
        <v>1</v>
      </c>
      <c r="L39" s="17" t="s">
        <v>56</v>
      </c>
      <c r="M39" s="30">
        <v>5620</v>
      </c>
      <c r="N39" s="30">
        <v>208</v>
      </c>
      <c r="O39" s="30">
        <v>197</v>
      </c>
      <c r="P39" s="30">
        <v>18800</v>
      </c>
      <c r="Q39" s="30">
        <v>4420</v>
      </c>
      <c r="R39" s="30">
        <v>1680000</v>
      </c>
      <c r="S39" s="30">
        <v>480000</v>
      </c>
      <c r="T39" s="30">
        <v>50600</v>
      </c>
      <c r="U39" s="19"/>
      <c r="V39" s="19"/>
      <c r="W39" s="19"/>
      <c r="X39" s="19"/>
    </row>
    <row r="40" spans="5:24" x14ac:dyDescent="0.25">
      <c r="H40" s="30">
        <v>39</v>
      </c>
      <c r="I40" s="30" t="s">
        <v>46</v>
      </c>
      <c r="J40" s="17" t="s">
        <v>104</v>
      </c>
      <c r="K40" s="17" t="b">
        <v>1</v>
      </c>
      <c r="L40" s="17" t="s">
        <v>56</v>
      </c>
      <c r="M40" s="30">
        <v>7550</v>
      </c>
      <c r="N40" s="30">
        <v>448</v>
      </c>
      <c r="O40" s="30">
        <v>270</v>
      </c>
      <c r="P40" s="30">
        <v>24100</v>
      </c>
      <c r="Q40" s="30">
        <v>4710</v>
      </c>
      <c r="R40" s="30">
        <v>1920000</v>
      </c>
      <c r="S40" s="30">
        <v>480000</v>
      </c>
      <c r="T40" s="30">
        <v>57400</v>
      </c>
      <c r="U40" s="19"/>
      <c r="V40" s="19"/>
      <c r="W40" s="19"/>
      <c r="X40" s="19"/>
    </row>
    <row r="41" spans="5:24" x14ac:dyDescent="0.25">
      <c r="H41" s="30">
        <v>40</v>
      </c>
      <c r="I41" s="30" t="s">
        <v>47</v>
      </c>
      <c r="J41" s="17" t="s">
        <v>105</v>
      </c>
      <c r="K41" s="17" t="b">
        <v>1</v>
      </c>
      <c r="L41" s="17" t="s">
        <v>56</v>
      </c>
      <c r="M41" s="30">
        <v>10400</v>
      </c>
      <c r="N41" s="30">
        <v>208</v>
      </c>
      <c r="O41" s="30">
        <v>360</v>
      </c>
      <c r="P41" s="30">
        <v>25900</v>
      </c>
      <c r="Q41" s="30">
        <v>4420</v>
      </c>
      <c r="R41" s="30">
        <v>2160000</v>
      </c>
      <c r="S41" s="30">
        <v>480000</v>
      </c>
      <c r="T41" s="30">
        <v>50600</v>
      </c>
      <c r="U41" s="19"/>
      <c r="V41" s="19"/>
      <c r="W41" s="19"/>
      <c r="X41" s="19"/>
    </row>
    <row r="42" spans="5:24" x14ac:dyDescent="0.25">
      <c r="H42" s="30">
        <v>41</v>
      </c>
      <c r="I42" s="30" t="s">
        <v>48</v>
      </c>
      <c r="J42" s="17" t="s">
        <v>106</v>
      </c>
      <c r="K42" s="17" t="b">
        <v>1</v>
      </c>
      <c r="L42" s="17" t="s">
        <v>56</v>
      </c>
      <c r="M42" s="30">
        <v>13400</v>
      </c>
      <c r="N42" s="30">
        <v>448</v>
      </c>
      <c r="O42" s="30">
        <v>467</v>
      </c>
      <c r="P42" s="30">
        <v>31600</v>
      </c>
      <c r="Q42" s="30">
        <v>4710</v>
      </c>
      <c r="R42" s="30">
        <v>2400000</v>
      </c>
      <c r="S42" s="30">
        <v>480000</v>
      </c>
      <c r="T42" s="30">
        <v>57400</v>
      </c>
      <c r="U42" s="19"/>
      <c r="V42" s="19"/>
      <c r="W42" s="19"/>
      <c r="X42" s="19"/>
    </row>
    <row r="43" spans="5:24" x14ac:dyDescent="0.25">
      <c r="H43" s="30">
        <v>42</v>
      </c>
      <c r="I43" s="30" t="s">
        <v>49</v>
      </c>
      <c r="J43" s="17" t="s">
        <v>107</v>
      </c>
      <c r="K43" s="17" t="b">
        <v>1</v>
      </c>
      <c r="L43" s="17" t="s">
        <v>56</v>
      </c>
      <c r="M43" s="30">
        <v>16600</v>
      </c>
      <c r="N43" s="30">
        <v>936</v>
      </c>
      <c r="O43" s="30">
        <v>594</v>
      </c>
      <c r="P43" s="30">
        <v>27400</v>
      </c>
      <c r="Q43" s="30">
        <v>6600</v>
      </c>
      <c r="R43" s="30">
        <v>2400000</v>
      </c>
      <c r="S43" s="30">
        <v>720000</v>
      </c>
      <c r="T43" s="30">
        <v>64100</v>
      </c>
      <c r="U43" s="19"/>
      <c r="V43" s="19"/>
      <c r="W43" s="19"/>
      <c r="X43" s="19"/>
    </row>
    <row r="44" spans="5:24" x14ac:dyDescent="0.25">
      <c r="H44" s="30">
        <v>43</v>
      </c>
      <c r="I44" s="30" t="s">
        <v>50</v>
      </c>
      <c r="J44" s="17" t="s">
        <v>108</v>
      </c>
      <c r="K44" s="17" t="b">
        <v>1</v>
      </c>
      <c r="L44" s="17" t="s">
        <v>56</v>
      </c>
      <c r="M44" s="30">
        <v>20300</v>
      </c>
      <c r="N44" s="30">
        <v>1660</v>
      </c>
      <c r="O44" s="30">
        <v>742</v>
      </c>
      <c r="P44" s="30">
        <v>25500</v>
      </c>
      <c r="Q44" s="30">
        <v>8840</v>
      </c>
      <c r="R44" s="30">
        <v>2400000</v>
      </c>
      <c r="S44" s="30">
        <v>960000</v>
      </c>
      <c r="T44" s="30">
        <v>70800</v>
      </c>
      <c r="U44" s="19"/>
      <c r="V44" s="19"/>
      <c r="W44" s="19"/>
      <c r="X44" s="19"/>
    </row>
    <row r="45" spans="5:24" x14ac:dyDescent="0.25">
      <c r="H45" s="30">
        <v>44</v>
      </c>
      <c r="I45" s="30" t="s">
        <v>51</v>
      </c>
      <c r="J45" s="17" t="s">
        <v>109</v>
      </c>
      <c r="K45" s="17" t="b">
        <v>1</v>
      </c>
      <c r="L45" s="17" t="s">
        <v>56</v>
      </c>
      <c r="M45" s="30">
        <v>24800</v>
      </c>
      <c r="N45" s="30">
        <v>2230</v>
      </c>
      <c r="O45" s="30">
        <v>913</v>
      </c>
      <c r="P45" s="30">
        <v>38700</v>
      </c>
      <c r="Q45" s="30">
        <v>7780</v>
      </c>
      <c r="R45" s="30">
        <v>2880000</v>
      </c>
      <c r="S45" s="30">
        <v>720000</v>
      </c>
      <c r="T45" s="30">
        <v>77600</v>
      </c>
      <c r="U45" s="19"/>
      <c r="V45" s="19"/>
      <c r="W45" s="19"/>
      <c r="X45" s="19"/>
    </row>
    <row r="46" spans="5:24" x14ac:dyDescent="0.25">
      <c r="H46" s="30">
        <v>45</v>
      </c>
      <c r="I46" s="30" t="s">
        <v>52</v>
      </c>
      <c r="J46" s="17" t="s">
        <v>110</v>
      </c>
      <c r="K46" s="17" t="b">
        <v>1</v>
      </c>
      <c r="L46" s="17" t="s">
        <v>56</v>
      </c>
      <c r="M46" s="30">
        <v>29200</v>
      </c>
      <c r="N46" s="30">
        <v>3580</v>
      </c>
      <c r="O46" s="30">
        <v>1110</v>
      </c>
      <c r="P46" s="30">
        <v>35300</v>
      </c>
      <c r="Q46" s="30">
        <v>9410</v>
      </c>
      <c r="R46" s="30">
        <v>2880000</v>
      </c>
      <c r="S46" s="30">
        <v>960000</v>
      </c>
      <c r="T46" s="30">
        <v>84300</v>
      </c>
      <c r="U46" s="19"/>
      <c r="V46" s="19"/>
      <c r="W46" s="19"/>
      <c r="X46" s="19"/>
    </row>
    <row r="47" spans="5:24" x14ac:dyDescent="0.25">
      <c r="H47" s="19"/>
      <c r="I47" s="19"/>
      <c r="K47" s="40"/>
      <c r="L47" s="40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5:24" x14ac:dyDescent="0.25">
      <c r="H48" s="19"/>
      <c r="I48" s="19"/>
      <c r="K48" s="40"/>
      <c r="L48" s="40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8:24" x14ac:dyDescent="0.25">
      <c r="H49" s="19"/>
      <c r="I49" s="19"/>
      <c r="K49" s="40"/>
      <c r="L49" s="40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8:24" x14ac:dyDescent="0.25">
      <c r="H50" s="19"/>
      <c r="I50" s="19"/>
      <c r="K50" s="40"/>
      <c r="L50" s="40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8:24" x14ac:dyDescent="0.25">
      <c r="H51" s="19"/>
      <c r="I51" s="19"/>
      <c r="K51" s="40"/>
      <c r="L51" s="40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8:24" x14ac:dyDescent="0.25">
      <c r="H52" s="19"/>
      <c r="I52" s="19"/>
      <c r="K52" s="40"/>
      <c r="L52" s="40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8:24" x14ac:dyDescent="0.25">
      <c r="H53" s="19"/>
      <c r="I53" s="19"/>
      <c r="K53" s="40"/>
      <c r="L53" s="40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8:24" x14ac:dyDescent="0.25">
      <c r="H54" s="19"/>
      <c r="I54" s="19"/>
      <c r="K54" s="40"/>
      <c r="L54" s="40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8:24" x14ac:dyDescent="0.25">
      <c r="H55" s="19"/>
      <c r="I55" s="19"/>
      <c r="K55" s="40"/>
      <c r="L55" s="40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8:24" x14ac:dyDescent="0.25">
      <c r="H56" s="19"/>
      <c r="I56" s="19"/>
      <c r="K56" s="40"/>
      <c r="L56" s="40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8:24" x14ac:dyDescent="0.25">
      <c r="H57" s="19"/>
      <c r="I57" s="19"/>
      <c r="K57" s="40"/>
      <c r="L57" s="40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8:24" x14ac:dyDescent="0.25">
      <c r="H58" s="19"/>
      <c r="I58" s="19"/>
      <c r="K58" s="40"/>
      <c r="L58" s="40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8:24" x14ac:dyDescent="0.25">
      <c r="H59" s="19"/>
      <c r="I59" s="19"/>
      <c r="K59" s="40"/>
      <c r="L59" s="40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8:24" x14ac:dyDescent="0.25">
      <c r="H60" s="19"/>
      <c r="I60" s="19"/>
      <c r="K60" s="40"/>
      <c r="L60" s="40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8:24" x14ac:dyDescent="0.25">
      <c r="H61" s="19"/>
      <c r="I61" s="19"/>
      <c r="K61" s="40"/>
      <c r="L61" s="40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8:24" x14ac:dyDescent="0.25">
      <c r="H62" s="19"/>
      <c r="I62" s="19"/>
      <c r="K62" s="40"/>
      <c r="L62" s="40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8:24" x14ac:dyDescent="0.25">
      <c r="H63" s="19"/>
      <c r="I63" s="19"/>
      <c r="K63" s="40"/>
      <c r="L63" s="40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8:24" x14ac:dyDescent="0.25">
      <c r="H64" s="19"/>
      <c r="I64" s="19"/>
      <c r="K64" s="40"/>
      <c r="L64" s="40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8:24" x14ac:dyDescent="0.25">
      <c r="H65" s="19"/>
      <c r="I65" s="19"/>
      <c r="K65" s="40"/>
      <c r="L65" s="40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8:24" x14ac:dyDescent="0.25">
      <c r="H66" s="19"/>
      <c r="I66" s="19"/>
      <c r="K66" s="40"/>
      <c r="L66" s="40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8:24" x14ac:dyDescent="0.25">
      <c r="H67" s="19"/>
      <c r="I67" s="19"/>
      <c r="K67" s="40"/>
      <c r="L67" s="40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8:24" x14ac:dyDescent="0.25">
      <c r="H68" s="19"/>
      <c r="I68" s="19"/>
      <c r="K68" s="40"/>
      <c r="L68" s="40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8:24" x14ac:dyDescent="0.25">
      <c r="H69" s="19"/>
      <c r="I69" s="19"/>
      <c r="K69" s="40"/>
      <c r="L69" s="40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8:24" x14ac:dyDescent="0.25">
      <c r="H70" s="19"/>
      <c r="I70" s="19"/>
      <c r="K70" s="40"/>
      <c r="L70" s="40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8:24" x14ac:dyDescent="0.25">
      <c r="H71" s="19"/>
      <c r="I71" s="19"/>
      <c r="K71" s="40"/>
      <c r="L71" s="40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8:24" x14ac:dyDescent="0.25">
      <c r="H72" s="19"/>
      <c r="I72" s="19"/>
      <c r="K72" s="40"/>
      <c r="L72" s="40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8:24" x14ac:dyDescent="0.25">
      <c r="H73" s="19"/>
      <c r="I73" s="19"/>
      <c r="K73" s="40"/>
      <c r="L73" s="40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8:24" x14ac:dyDescent="0.25">
      <c r="H74" s="19"/>
      <c r="I74" s="19"/>
      <c r="K74" s="40"/>
      <c r="L74" s="40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8:24" x14ac:dyDescent="0.25">
      <c r="H75" s="19"/>
      <c r="I75" s="19"/>
      <c r="K75" s="40"/>
      <c r="L75" s="40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8:24" x14ac:dyDescent="0.25">
      <c r="H76" s="19"/>
      <c r="I76" s="19"/>
      <c r="K76" s="40"/>
      <c r="L76" s="40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</sheetData>
  <sheetProtection algorithmName="SHA-512" hashValue="Bx8fJrY9ltyIo5oMhYmQqawFuOWjwrtmqoOJOrRWXsSAh797hu7TNydP1BLqF3h63HVhxfrBKAWEttjCmVNPRQ==" saltValue="Ke+6HKV+EPAOtILo7QLQXw==" spinCount="100000" sheet="1" selectLockedCells="1"/>
  <mergeCells count="14">
    <mergeCell ref="V2:V3"/>
    <mergeCell ref="V5:V6"/>
    <mergeCell ref="E10:E11"/>
    <mergeCell ref="E15:E16"/>
    <mergeCell ref="E27:E28"/>
    <mergeCell ref="E1:E2"/>
    <mergeCell ref="E3:E4"/>
    <mergeCell ref="A1:C1"/>
    <mergeCell ref="A9:C9"/>
    <mergeCell ref="A14:C14"/>
    <mergeCell ref="A22:C22"/>
    <mergeCell ref="A13:C13"/>
    <mergeCell ref="A8:C8"/>
    <mergeCell ref="A21:C21"/>
  </mergeCells>
  <phoneticPr fontId="1" type="noConversion"/>
  <dataValidations count="3">
    <dataValidation type="list" allowBlank="1" showInputMessage="1" showErrorMessage="1" sqref="E10" xr:uid="{1807EEB9-A1B5-4B4D-9F52-D0EB01A2B93D}">
      <formula1>Plattentyp</formula1>
    </dataValidation>
    <dataValidation type="list" allowBlank="1" showInputMessage="1" showErrorMessage="1" sqref="E15:E16" xr:uid="{B7654355-26E3-49F3-AAA3-DF362180F78F}">
      <formula1>INDIRECT($W$4)</formula1>
    </dataValidation>
    <dataValidation type="list" allowBlank="1" showInputMessage="1" showErrorMessage="1" sqref="E27:E28" xr:uid="{17D3AD3A-5F6F-4F67-9ED3-7BB423229EA3}">
      <formula1>$W$12:$W$14</formula1>
    </dataValidation>
  </dataValidations>
  <printOptions horizontalCentered="1" verticalCentered="1"/>
  <pageMargins left="0.59055118110236227" right="0.59055118110236227" top="1.3779527559055118" bottom="0.59055118110236227" header="0" footer="0.31496062992125984"/>
  <pageSetup paperSize="9" scale="95" orientation="landscape" r:id="rId1"/>
  <headerFooter scaleWithDoc="0" alignWithMargins="0">
    <oddHeader>&amp;C&amp;G</oddHeader>
    <oddFooter>&amp;C&amp;"Amasis MT Pro,Standard"&amp;10&amp;K01+049&amp;F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C10F9-B8A9-4FDC-86CA-ED08DB508567}">
  <sheetPr codeName="Tabelle1"/>
  <dimension ref="A1:C110"/>
  <sheetViews>
    <sheetView zoomScale="40" zoomScaleNormal="40" workbookViewId="0">
      <selection activeCell="G45" sqref="G45"/>
    </sheetView>
  </sheetViews>
  <sheetFormatPr baseColWidth="10" defaultColWidth="11.42578125" defaultRowHeight="381" customHeight="1" x14ac:dyDescent="0.25"/>
  <cols>
    <col min="1" max="1" width="19.42578125" style="3" customWidth="1"/>
    <col min="2" max="2" width="175.7109375" customWidth="1"/>
    <col min="3" max="3" width="66.28515625" style="1" bestFit="1" customWidth="1"/>
  </cols>
  <sheetData>
    <row r="1" spans="1:3" ht="380.1" customHeight="1" x14ac:dyDescent="0.25">
      <c r="A1" s="3" t="s">
        <v>66</v>
      </c>
      <c r="B1" s="2"/>
      <c r="C1" s="1" t="s">
        <v>10</v>
      </c>
    </row>
    <row r="2" spans="1:3" ht="380.1" customHeight="1" x14ac:dyDescent="0.25">
      <c r="A2" s="3" t="s">
        <v>67</v>
      </c>
      <c r="C2" s="1" t="s">
        <v>11</v>
      </c>
    </row>
    <row r="3" spans="1:3" ht="380.1" customHeight="1" x14ac:dyDescent="0.25">
      <c r="A3" s="3" t="s">
        <v>68</v>
      </c>
      <c r="C3" s="1" t="s">
        <v>12</v>
      </c>
    </row>
    <row r="4" spans="1:3" ht="380.1" customHeight="1" x14ac:dyDescent="0.25">
      <c r="A4" s="3" t="s">
        <v>69</v>
      </c>
      <c r="C4" s="1" t="s">
        <v>13</v>
      </c>
    </row>
    <row r="5" spans="1:3" ht="380.1" customHeight="1" x14ac:dyDescent="0.25">
      <c r="A5" s="3" t="s">
        <v>70</v>
      </c>
      <c r="C5" s="1" t="s">
        <v>14</v>
      </c>
    </row>
    <row r="6" spans="1:3" ht="380.1" customHeight="1" x14ac:dyDescent="0.25">
      <c r="A6" s="3" t="s">
        <v>71</v>
      </c>
      <c r="C6" s="1" t="s">
        <v>15</v>
      </c>
    </row>
    <row r="7" spans="1:3" ht="380.1" customHeight="1" x14ac:dyDescent="0.25">
      <c r="A7" s="3" t="s">
        <v>72</v>
      </c>
      <c r="C7" s="1" t="s">
        <v>16</v>
      </c>
    </row>
    <row r="8" spans="1:3" ht="380.1" customHeight="1" x14ac:dyDescent="0.25">
      <c r="A8" s="3" t="s">
        <v>73</v>
      </c>
      <c r="C8" s="1" t="s">
        <v>17</v>
      </c>
    </row>
    <row r="9" spans="1:3" ht="380.1" customHeight="1" x14ac:dyDescent="0.25">
      <c r="A9" s="3" t="s">
        <v>74</v>
      </c>
      <c r="C9" s="1" t="s">
        <v>18</v>
      </c>
    </row>
    <row r="10" spans="1:3" ht="380.1" customHeight="1" x14ac:dyDescent="0.25">
      <c r="A10" s="3" t="s">
        <v>75</v>
      </c>
      <c r="C10" s="1" t="s">
        <v>19</v>
      </c>
    </row>
    <row r="11" spans="1:3" ht="380.1" customHeight="1" x14ac:dyDescent="0.25">
      <c r="A11" s="3" t="s">
        <v>76</v>
      </c>
      <c r="C11" s="1" t="s">
        <v>20</v>
      </c>
    </row>
    <row r="12" spans="1:3" ht="380.1" customHeight="1" x14ac:dyDescent="0.25">
      <c r="A12" s="3" t="s">
        <v>77</v>
      </c>
      <c r="C12" s="1" t="s">
        <v>21</v>
      </c>
    </row>
    <row r="13" spans="1:3" ht="380.1" customHeight="1" x14ac:dyDescent="0.25">
      <c r="A13" s="3" t="s">
        <v>78</v>
      </c>
      <c r="C13" s="1" t="s">
        <v>22</v>
      </c>
    </row>
    <row r="14" spans="1:3" ht="380.1" customHeight="1" x14ac:dyDescent="0.25">
      <c r="A14" s="3" t="s">
        <v>79</v>
      </c>
      <c r="C14" s="1" t="s">
        <v>23</v>
      </c>
    </row>
    <row r="15" spans="1:3" ht="380.1" customHeight="1" x14ac:dyDescent="0.25">
      <c r="A15" s="3" t="s">
        <v>80</v>
      </c>
      <c r="C15" s="1" t="s">
        <v>24</v>
      </c>
    </row>
    <row r="16" spans="1:3" ht="380.1" customHeight="1" x14ac:dyDescent="0.25">
      <c r="A16" s="3" t="s">
        <v>81</v>
      </c>
      <c r="C16" s="1" t="s">
        <v>25</v>
      </c>
    </row>
    <row r="17" spans="1:3" ht="380.1" customHeight="1" x14ac:dyDescent="0.25">
      <c r="A17" s="3" t="s">
        <v>82</v>
      </c>
      <c r="C17" s="1" t="s">
        <v>26</v>
      </c>
    </row>
    <row r="18" spans="1:3" ht="380.1" customHeight="1" x14ac:dyDescent="0.25">
      <c r="A18" s="3" t="s">
        <v>83</v>
      </c>
      <c r="C18" s="1" t="s">
        <v>27</v>
      </c>
    </row>
    <row r="19" spans="1:3" ht="380.1" customHeight="1" x14ac:dyDescent="0.25">
      <c r="A19" s="3" t="s">
        <v>84</v>
      </c>
      <c r="C19" s="1" t="s">
        <v>28</v>
      </c>
    </row>
    <row r="20" spans="1:3" ht="380.1" customHeight="1" x14ac:dyDescent="0.25">
      <c r="A20" s="3" t="s">
        <v>85</v>
      </c>
      <c r="C20" s="1" t="s">
        <v>29</v>
      </c>
    </row>
    <row r="21" spans="1:3" ht="380.1" customHeight="1" x14ac:dyDescent="0.25">
      <c r="A21" s="3" t="s">
        <v>86</v>
      </c>
      <c r="C21" s="1" t="s">
        <v>30</v>
      </c>
    </row>
    <row r="22" spans="1:3" ht="380.1" customHeight="1" x14ac:dyDescent="0.25">
      <c r="A22" s="3" t="s">
        <v>87</v>
      </c>
      <c r="C22" s="1" t="s">
        <v>31</v>
      </c>
    </row>
    <row r="23" spans="1:3" ht="380.1" customHeight="1" x14ac:dyDescent="0.25">
      <c r="A23" s="3" t="s">
        <v>88</v>
      </c>
      <c r="C23" s="1" t="s">
        <v>32</v>
      </c>
    </row>
    <row r="24" spans="1:3" ht="380.1" customHeight="1" x14ac:dyDescent="0.25">
      <c r="A24" s="3" t="s">
        <v>89</v>
      </c>
      <c r="C24" s="1" t="s">
        <v>33</v>
      </c>
    </row>
    <row r="25" spans="1:3" ht="380.1" customHeight="1" x14ac:dyDescent="0.25">
      <c r="A25" s="3" t="s">
        <v>90</v>
      </c>
      <c r="C25" s="1" t="s">
        <v>34</v>
      </c>
    </row>
    <row r="26" spans="1:3" ht="380.1" customHeight="1" x14ac:dyDescent="0.25">
      <c r="A26" s="3" t="s">
        <v>91</v>
      </c>
      <c r="C26" s="1" t="s">
        <v>35</v>
      </c>
    </row>
    <row r="27" spans="1:3" ht="380.1" customHeight="1" x14ac:dyDescent="0.25">
      <c r="A27" s="3" t="s">
        <v>92</v>
      </c>
      <c r="C27" s="1" t="s">
        <v>36</v>
      </c>
    </row>
    <row r="28" spans="1:3" ht="380.1" customHeight="1" x14ac:dyDescent="0.25">
      <c r="A28" s="3" t="s">
        <v>93</v>
      </c>
      <c r="C28" s="1" t="s">
        <v>37</v>
      </c>
    </row>
    <row r="29" spans="1:3" ht="380.1" customHeight="1" x14ac:dyDescent="0.25">
      <c r="A29" s="3" t="s">
        <v>94</v>
      </c>
      <c r="C29" s="1" t="s">
        <v>39</v>
      </c>
    </row>
    <row r="30" spans="1:3" ht="380.1" customHeight="1" x14ac:dyDescent="0.25">
      <c r="A30" s="3" t="s">
        <v>95</v>
      </c>
      <c r="C30" s="1" t="s">
        <v>40</v>
      </c>
    </row>
    <row r="31" spans="1:3" ht="380.1" customHeight="1" x14ac:dyDescent="0.25">
      <c r="A31" s="3" t="s">
        <v>96</v>
      </c>
      <c r="C31" s="1" t="s">
        <v>41</v>
      </c>
    </row>
    <row r="32" spans="1:3" ht="380.1" customHeight="1" x14ac:dyDescent="0.25">
      <c r="A32" s="3" t="s">
        <v>97</v>
      </c>
      <c r="C32" s="1" t="s">
        <v>42</v>
      </c>
    </row>
    <row r="33" spans="1:3" ht="380.1" customHeight="1" x14ac:dyDescent="0.25">
      <c r="A33" s="3" t="s">
        <v>98</v>
      </c>
      <c r="C33" s="1" t="s">
        <v>57</v>
      </c>
    </row>
    <row r="34" spans="1:3" ht="380.1" customHeight="1" x14ac:dyDescent="0.25">
      <c r="A34" s="3" t="s">
        <v>99</v>
      </c>
      <c r="C34" s="1" t="s">
        <v>43</v>
      </c>
    </row>
    <row r="35" spans="1:3" ht="380.1" customHeight="1" x14ac:dyDescent="0.25">
      <c r="A35" s="3" t="s">
        <v>100</v>
      </c>
      <c r="C35" s="1" t="s">
        <v>44</v>
      </c>
    </row>
    <row r="36" spans="1:3" ht="380.1" customHeight="1" x14ac:dyDescent="0.25">
      <c r="A36" s="3" t="s">
        <v>101</v>
      </c>
      <c r="C36" s="1" t="s">
        <v>45</v>
      </c>
    </row>
    <row r="37" spans="1:3" ht="380.1" customHeight="1" x14ac:dyDescent="0.25">
      <c r="A37" s="3" t="s">
        <v>102</v>
      </c>
      <c r="C37" s="1" t="s">
        <v>38</v>
      </c>
    </row>
    <row r="38" spans="1:3" ht="380.1" customHeight="1" x14ac:dyDescent="0.25">
      <c r="A38" s="3" t="s">
        <v>103</v>
      </c>
      <c r="C38" s="1" t="s">
        <v>58</v>
      </c>
    </row>
    <row r="39" spans="1:3" ht="380.1" customHeight="1" x14ac:dyDescent="0.25">
      <c r="A39" s="3" t="s">
        <v>104</v>
      </c>
      <c r="C39" s="1" t="s">
        <v>46</v>
      </c>
    </row>
    <row r="40" spans="1:3" ht="380.1" customHeight="1" x14ac:dyDescent="0.25">
      <c r="A40" s="3" t="s">
        <v>105</v>
      </c>
      <c r="C40" s="1" t="s">
        <v>47</v>
      </c>
    </row>
    <row r="41" spans="1:3" ht="380.1" customHeight="1" x14ac:dyDescent="0.25">
      <c r="A41" s="3" t="s">
        <v>106</v>
      </c>
      <c r="C41" s="1" t="s">
        <v>48</v>
      </c>
    </row>
    <row r="42" spans="1:3" ht="380.1" customHeight="1" x14ac:dyDescent="0.25">
      <c r="A42" s="3" t="s">
        <v>107</v>
      </c>
      <c r="C42" s="1" t="s">
        <v>49</v>
      </c>
    </row>
    <row r="43" spans="1:3" ht="380.1" customHeight="1" x14ac:dyDescent="0.25">
      <c r="A43" s="3" t="s">
        <v>108</v>
      </c>
      <c r="C43" s="1" t="s">
        <v>50</v>
      </c>
    </row>
    <row r="44" spans="1:3" ht="380.1" customHeight="1" x14ac:dyDescent="0.25">
      <c r="A44" s="3" t="s">
        <v>109</v>
      </c>
      <c r="C44" s="1" t="s">
        <v>51</v>
      </c>
    </row>
    <row r="45" spans="1:3" ht="390.75" customHeight="1" x14ac:dyDescent="0.25">
      <c r="A45" s="3" t="s">
        <v>110</v>
      </c>
      <c r="C45" s="1" t="s">
        <v>52</v>
      </c>
    </row>
    <row r="46" spans="1:3" ht="380.1" customHeight="1" x14ac:dyDescent="0.25"/>
    <row r="47" spans="1:3" ht="380.1" customHeight="1" x14ac:dyDescent="0.25"/>
    <row r="48" spans="1:3" ht="380.1" customHeight="1" x14ac:dyDescent="0.25"/>
    <row r="49" ht="380.1" customHeight="1" x14ac:dyDescent="0.25"/>
    <row r="50" ht="380.1" customHeight="1" x14ac:dyDescent="0.25"/>
    <row r="51" ht="380.1" customHeight="1" x14ac:dyDescent="0.25"/>
    <row r="52" ht="380.1" customHeight="1" x14ac:dyDescent="0.25"/>
    <row r="53" ht="380.1" customHeight="1" x14ac:dyDescent="0.25"/>
    <row r="54" ht="380.1" customHeight="1" x14ac:dyDescent="0.25"/>
    <row r="55" ht="380.1" customHeight="1" x14ac:dyDescent="0.25"/>
    <row r="56" ht="380.1" customHeight="1" x14ac:dyDescent="0.25"/>
    <row r="57" ht="380.1" customHeight="1" x14ac:dyDescent="0.25"/>
    <row r="58" ht="380.1" customHeight="1" x14ac:dyDescent="0.25"/>
    <row r="59" ht="380.1" customHeight="1" x14ac:dyDescent="0.25"/>
    <row r="60" ht="380.1" customHeight="1" x14ac:dyDescent="0.25"/>
    <row r="61" ht="380.1" customHeight="1" x14ac:dyDescent="0.25"/>
    <row r="62" ht="380.1" customHeight="1" x14ac:dyDescent="0.25"/>
    <row r="63" ht="380.1" customHeight="1" x14ac:dyDescent="0.25"/>
    <row r="64" ht="380.1" customHeight="1" x14ac:dyDescent="0.25"/>
    <row r="65" ht="380.1" customHeight="1" x14ac:dyDescent="0.25"/>
    <row r="66" ht="380.1" customHeight="1" x14ac:dyDescent="0.25"/>
    <row r="67" ht="380.1" customHeight="1" x14ac:dyDescent="0.25"/>
    <row r="68" ht="380.1" customHeight="1" x14ac:dyDescent="0.25"/>
    <row r="69" ht="380.1" customHeight="1" x14ac:dyDescent="0.25"/>
    <row r="70" ht="380.1" customHeight="1" x14ac:dyDescent="0.25"/>
    <row r="71" ht="380.1" customHeight="1" x14ac:dyDescent="0.25"/>
    <row r="72" ht="380.1" customHeight="1" x14ac:dyDescent="0.25"/>
    <row r="73" ht="380.1" customHeight="1" x14ac:dyDescent="0.25"/>
    <row r="74" ht="380.1" customHeight="1" x14ac:dyDescent="0.25"/>
    <row r="75" ht="380.1" customHeight="1" x14ac:dyDescent="0.25"/>
    <row r="76" ht="380.1" customHeight="1" x14ac:dyDescent="0.25"/>
    <row r="77" ht="380.1" customHeight="1" x14ac:dyDescent="0.25"/>
    <row r="78" ht="380.1" customHeight="1" x14ac:dyDescent="0.25"/>
    <row r="79" ht="380.1" customHeight="1" x14ac:dyDescent="0.25"/>
    <row r="80" ht="380.1" customHeight="1" x14ac:dyDescent="0.25"/>
    <row r="81" ht="380.1" customHeight="1" x14ac:dyDescent="0.25"/>
    <row r="82" ht="380.1" customHeight="1" x14ac:dyDescent="0.25"/>
    <row r="83" ht="380.1" customHeight="1" x14ac:dyDescent="0.25"/>
    <row r="84" ht="380.1" customHeight="1" x14ac:dyDescent="0.25"/>
    <row r="85" ht="380.1" customHeight="1" x14ac:dyDescent="0.25"/>
    <row r="86" ht="380.1" customHeight="1" x14ac:dyDescent="0.25"/>
    <row r="87" ht="380.1" customHeight="1" x14ac:dyDescent="0.25"/>
    <row r="88" ht="380.1" customHeight="1" x14ac:dyDescent="0.25"/>
    <row r="89" ht="380.1" customHeight="1" x14ac:dyDescent="0.25"/>
    <row r="90" ht="380.1" customHeight="1" x14ac:dyDescent="0.25"/>
    <row r="91" ht="380.1" customHeight="1" x14ac:dyDescent="0.25"/>
    <row r="92" ht="380.1" customHeight="1" x14ac:dyDescent="0.25"/>
    <row r="93" ht="380.1" customHeight="1" x14ac:dyDescent="0.25"/>
    <row r="94" ht="380.1" customHeight="1" x14ac:dyDescent="0.25"/>
    <row r="95" ht="380.1" customHeight="1" x14ac:dyDescent="0.25"/>
    <row r="96" ht="380.1" customHeight="1" x14ac:dyDescent="0.25"/>
    <row r="97" ht="380.1" customHeight="1" x14ac:dyDescent="0.25"/>
    <row r="98" ht="380.1" customHeight="1" x14ac:dyDescent="0.25"/>
    <row r="99" ht="380.1" customHeight="1" x14ac:dyDescent="0.25"/>
    <row r="100" ht="380.1" customHeight="1" x14ac:dyDescent="0.25"/>
    <row r="101" ht="380.1" customHeight="1" x14ac:dyDescent="0.25"/>
    <row r="102" ht="380.1" customHeight="1" x14ac:dyDescent="0.25"/>
    <row r="103" ht="380.1" customHeight="1" x14ac:dyDescent="0.25"/>
    <row r="104" ht="380.1" customHeight="1" x14ac:dyDescent="0.25"/>
    <row r="105" ht="380.1" customHeight="1" x14ac:dyDescent="0.25"/>
    <row r="106" ht="380.1" customHeight="1" x14ac:dyDescent="0.25"/>
    <row r="107" ht="380.1" customHeight="1" x14ac:dyDescent="0.25"/>
    <row r="108" ht="380.1" customHeight="1" x14ac:dyDescent="0.25"/>
    <row r="109" ht="380.1" customHeight="1" x14ac:dyDescent="0.25"/>
    <row r="110" ht="380.1" customHeight="1" x14ac:dyDescent="0.25"/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53</vt:i4>
      </vt:variant>
    </vt:vector>
  </HeadingPairs>
  <TitlesOfParts>
    <vt:vector size="55" baseType="lpstr">
      <vt:lpstr>RFEM Import</vt:lpstr>
      <vt:lpstr>PlattenBild</vt:lpstr>
      <vt:lpstr>BBild</vt:lpstr>
      <vt:lpstr>DL</vt:lpstr>
      <vt:lpstr>DQ</vt:lpstr>
      <vt:lpstr>'RFEM Import'!Druckbereich</vt:lpstr>
      <vt:lpstr>list2</vt:lpstr>
      <vt:lpstr>Platte1</vt:lpstr>
      <vt:lpstr>Platte10</vt:lpstr>
      <vt:lpstr>Platte11</vt:lpstr>
      <vt:lpstr>Platte12</vt:lpstr>
      <vt:lpstr>Platte13</vt:lpstr>
      <vt:lpstr>Platte14</vt:lpstr>
      <vt:lpstr>Platte15</vt:lpstr>
      <vt:lpstr>Platte16</vt:lpstr>
      <vt:lpstr>Platte17</vt:lpstr>
      <vt:lpstr>Platte18</vt:lpstr>
      <vt:lpstr>Platte19</vt:lpstr>
      <vt:lpstr>Platte2</vt:lpstr>
      <vt:lpstr>Platte20</vt:lpstr>
      <vt:lpstr>Platte21</vt:lpstr>
      <vt:lpstr>Platte22</vt:lpstr>
      <vt:lpstr>Platte23</vt:lpstr>
      <vt:lpstr>Platte24</vt:lpstr>
      <vt:lpstr>Platte25</vt:lpstr>
      <vt:lpstr>Platte26</vt:lpstr>
      <vt:lpstr>Platte27</vt:lpstr>
      <vt:lpstr>Platte28</vt:lpstr>
      <vt:lpstr>Platte29</vt:lpstr>
      <vt:lpstr>Platte3</vt:lpstr>
      <vt:lpstr>Platte30</vt:lpstr>
      <vt:lpstr>Platte31</vt:lpstr>
      <vt:lpstr>Platte32</vt:lpstr>
      <vt:lpstr>Platte33</vt:lpstr>
      <vt:lpstr>Platte34</vt:lpstr>
      <vt:lpstr>Platte35</vt:lpstr>
      <vt:lpstr>Platte36</vt:lpstr>
      <vt:lpstr>Platte37</vt:lpstr>
      <vt:lpstr>Platte38</vt:lpstr>
      <vt:lpstr>Platte39</vt:lpstr>
      <vt:lpstr>Platte4</vt:lpstr>
      <vt:lpstr>Platte40</vt:lpstr>
      <vt:lpstr>Platte41</vt:lpstr>
      <vt:lpstr>Platte42</vt:lpstr>
      <vt:lpstr>Platte43</vt:lpstr>
      <vt:lpstr>Platte44</vt:lpstr>
      <vt:lpstr>Platte45</vt:lpstr>
      <vt:lpstr>Platte5</vt:lpstr>
      <vt:lpstr>Platte6</vt:lpstr>
      <vt:lpstr>Platte7</vt:lpstr>
      <vt:lpstr>Platte8</vt:lpstr>
      <vt:lpstr>Platte9</vt:lpstr>
      <vt:lpstr>Plattentyp</vt:lpstr>
      <vt:lpstr>unit</vt:lpstr>
      <vt:lpstr>valid</vt:lpstr>
    </vt:vector>
  </TitlesOfParts>
  <Company>KLH Massivholz GmbH;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KLH Massivholz GmbH</dc:creator>
  <cp:lastModifiedBy>Harald Krenn</cp:lastModifiedBy>
  <cp:lastPrinted>2020-01-23T13:49:51Z</cp:lastPrinted>
  <dcterms:created xsi:type="dcterms:W3CDTF">2018-06-28T10:22:15Z</dcterms:created>
  <dcterms:modified xsi:type="dcterms:W3CDTF">2020-06-08T12:21:23Z</dcterms:modified>
</cp:coreProperties>
</file>